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Z:\CONTRATOS NUMERADOS\6. 2026\I - 2026 PAPELERÍA - ASEO - CAFETERÍA\"/>
    </mc:Choice>
  </mc:AlternateContent>
  <xr:revisionPtr revIDLastSave="0" documentId="13_ncr:1_{A0F460D5-282F-4B05-8694-E84D2A35FBCD}" xr6:coauthVersionLast="47" xr6:coauthVersionMax="47" xr10:uidLastSave="{00000000-0000-0000-0000-000000000000}"/>
  <bookViews>
    <workbookView xWindow="-28920" yWindow="-6540" windowWidth="29040" windowHeight="15720" firstSheet="1" activeTab="1" xr2:uid="{6D59CD8D-5B1F-4B6C-9165-9FDEDDD44502}"/>
  </bookViews>
  <sheets>
    <sheet name="RESUMEN" sheetId="2" state="hidden" r:id="rId1"/>
    <sheet name="ARTICULOS DE OF. ASEO Y CAFET." sheetId="3" r:id="rId2"/>
  </sheets>
  <definedNames>
    <definedName name="_xlnm._FilterDatabase" localSheetId="1" hidden="1">'ARTICULOS DE OF. ASEO Y CAFET.'!$A$11:$CB$11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2" l="1"/>
  <c r="H4" i="2"/>
  <c r="I4" i="2"/>
  <c r="H5" i="2"/>
  <c r="I5" i="2"/>
  <c r="H6" i="2"/>
  <c r="I6" i="2"/>
  <c r="H7" i="2"/>
  <c r="I7" i="2"/>
  <c r="H8" i="2"/>
  <c r="I8" i="2"/>
  <c r="H9" i="2"/>
  <c r="I9" i="2"/>
  <c r="H10" i="2"/>
  <c r="I10" i="2"/>
  <c r="H11" i="2"/>
  <c r="I11" i="2"/>
  <c r="H12" i="2"/>
  <c r="I12" i="2"/>
  <c r="H13" i="2"/>
  <c r="I13" i="2"/>
  <c r="H14" i="2"/>
  <c r="I14" i="2"/>
  <c r="H15" i="2"/>
  <c r="I15" i="2"/>
  <c r="H16" i="2"/>
  <c r="I16" i="2"/>
  <c r="H17" i="2"/>
  <c r="I17" i="2"/>
  <c r="H18" i="2"/>
  <c r="I18" i="2"/>
  <c r="H19" i="2"/>
  <c r="I19" i="2"/>
  <c r="H20" i="2"/>
  <c r="I20" i="2"/>
  <c r="H21" i="2"/>
  <c r="I21" i="2"/>
  <c r="H22" i="2"/>
  <c r="I22" i="2"/>
  <c r="H23" i="2"/>
  <c r="I23" i="2"/>
  <c r="H24" i="2"/>
  <c r="I24" i="2"/>
  <c r="H25" i="2"/>
  <c r="I25" i="2"/>
  <c r="H26" i="2"/>
  <c r="I26" i="2"/>
  <c r="H27" i="2"/>
  <c r="I27" i="2"/>
  <c r="H28" i="2"/>
  <c r="I28" i="2"/>
  <c r="H29" i="2"/>
  <c r="I29" i="2"/>
  <c r="H30" i="2"/>
  <c r="I30" i="2"/>
  <c r="H31" i="2"/>
  <c r="I31" i="2"/>
  <c r="H32" i="2"/>
  <c r="I32" i="2"/>
  <c r="H33" i="2"/>
  <c r="I33" i="2"/>
  <c r="H34" i="2"/>
  <c r="I34" i="2"/>
  <c r="H35" i="2"/>
  <c r="I35" i="2"/>
  <c r="H36" i="2"/>
  <c r="I36" i="2"/>
  <c r="H37" i="2"/>
  <c r="I37" i="2"/>
  <c r="H38" i="2"/>
  <c r="I38" i="2"/>
  <c r="H39" i="2"/>
  <c r="I39" i="2"/>
  <c r="H40" i="2"/>
  <c r="I40" i="2"/>
  <c r="H41" i="2"/>
  <c r="I41" i="2"/>
  <c r="H42" i="2"/>
  <c r="I42" i="2"/>
  <c r="H43" i="2"/>
  <c r="I43" i="2"/>
  <c r="H44" i="2"/>
  <c r="I44" i="2"/>
  <c r="H45" i="2"/>
  <c r="I45" i="2"/>
  <c r="H46" i="2"/>
  <c r="I46" i="2"/>
  <c r="H47" i="2"/>
  <c r="I47" i="2"/>
  <c r="H48" i="2"/>
  <c r="I48" i="2"/>
  <c r="H49" i="2"/>
  <c r="I49" i="2"/>
  <c r="H50" i="2"/>
  <c r="I50" i="2"/>
  <c r="H51" i="2"/>
  <c r="I51" i="2"/>
  <c r="H52" i="2"/>
  <c r="I52" i="2"/>
  <c r="H53" i="2"/>
  <c r="I53" i="2"/>
  <c r="H54" i="2"/>
  <c r="I54" i="2"/>
  <c r="H55" i="2"/>
  <c r="I55" i="2"/>
  <c r="H56" i="2"/>
  <c r="I56" i="2"/>
  <c r="H57" i="2"/>
  <c r="I57" i="2"/>
  <c r="H58" i="2"/>
  <c r="I58" i="2"/>
  <c r="H59" i="2"/>
  <c r="I59" i="2"/>
  <c r="H60" i="2"/>
  <c r="I60" i="2"/>
  <c r="H61" i="2"/>
  <c r="I61" i="2"/>
  <c r="H62" i="2"/>
  <c r="I62" i="2"/>
  <c r="H63" i="2"/>
  <c r="I63" i="2"/>
  <c r="H64" i="2"/>
  <c r="I64" i="2"/>
  <c r="H65" i="2"/>
  <c r="I65" i="2"/>
  <c r="H66" i="2"/>
  <c r="I66" i="2"/>
  <c r="H67" i="2"/>
  <c r="I67" i="2"/>
  <c r="H68" i="2"/>
  <c r="I68" i="2"/>
  <c r="H69" i="2"/>
  <c r="I69" i="2"/>
  <c r="H70" i="2"/>
  <c r="I70" i="2"/>
  <c r="H71" i="2"/>
  <c r="I71" i="2"/>
  <c r="H72" i="2"/>
  <c r="I72" i="2"/>
  <c r="H73" i="2"/>
  <c r="I73" i="2"/>
  <c r="H74" i="2"/>
  <c r="I74" i="2"/>
  <c r="H75" i="2"/>
  <c r="I75" i="2"/>
  <c r="H76" i="2"/>
  <c r="I76" i="2"/>
  <c r="H77" i="2"/>
  <c r="I77" i="2"/>
  <c r="H78" i="2"/>
  <c r="I78" i="2"/>
  <c r="H79" i="2"/>
  <c r="I79" i="2"/>
  <c r="H80" i="2"/>
  <c r="I80" i="2"/>
  <c r="H81" i="2"/>
  <c r="I81" i="2"/>
  <c r="H82" i="2"/>
  <c r="I82" i="2"/>
  <c r="H83" i="2"/>
  <c r="I83" i="2"/>
  <c r="H84" i="2"/>
  <c r="I84" i="2"/>
  <c r="H85" i="2"/>
  <c r="I85" i="2"/>
  <c r="H86" i="2"/>
  <c r="I86" i="2"/>
  <c r="H87" i="2"/>
  <c r="I87" i="2"/>
  <c r="H88" i="2"/>
  <c r="I88" i="2"/>
  <c r="H89" i="2"/>
  <c r="I89" i="2"/>
  <c r="H90" i="2"/>
  <c r="I90" i="2"/>
  <c r="H91" i="2"/>
  <c r="I91" i="2"/>
  <c r="H92" i="2"/>
  <c r="I92" i="2"/>
  <c r="H93" i="2"/>
  <c r="I93" i="2"/>
  <c r="H94" i="2"/>
  <c r="I94" i="2"/>
  <c r="H95" i="2"/>
  <c r="I95" i="2"/>
  <c r="H96" i="2"/>
  <c r="I96" i="2"/>
  <c r="H97" i="2"/>
  <c r="I97" i="2"/>
  <c r="H98" i="2"/>
  <c r="I98" i="2"/>
  <c r="H99" i="2"/>
  <c r="I99" i="2"/>
  <c r="H100" i="2"/>
  <c r="I100" i="2"/>
  <c r="H101" i="2"/>
  <c r="I101" i="2"/>
  <c r="H102" i="2"/>
  <c r="I102" i="2"/>
  <c r="H103" i="2"/>
  <c r="I103" i="2"/>
  <c r="H104" i="2"/>
  <c r="I104" i="2"/>
  <c r="H105" i="2"/>
  <c r="I105" i="2"/>
  <c r="H106" i="2"/>
  <c r="I106" i="2"/>
  <c r="H107" i="2"/>
  <c r="I107" i="2"/>
  <c r="H108" i="2"/>
  <c r="I108" i="2"/>
  <c r="H109" i="2"/>
  <c r="I109" i="2"/>
  <c r="H110" i="2"/>
  <c r="I110" i="2"/>
  <c r="H111" i="2"/>
  <c r="I111" i="2"/>
  <c r="H112" i="2"/>
  <c r="I112" i="2"/>
  <c r="H113" i="2"/>
  <c r="I113" i="2"/>
  <c r="H114" i="2"/>
  <c r="I114" i="2"/>
  <c r="H115" i="2"/>
  <c r="I115" i="2"/>
  <c r="H116" i="2"/>
  <c r="I116" i="2"/>
  <c r="H117" i="2"/>
  <c r="I117" i="2"/>
  <c r="H118" i="2"/>
  <c r="I118" i="2"/>
  <c r="H119" i="2"/>
  <c r="I119" i="2"/>
  <c r="H120" i="2"/>
  <c r="I120" i="2"/>
  <c r="H121" i="2"/>
  <c r="I121" i="2"/>
  <c r="H122" i="2"/>
  <c r="I122" i="2"/>
  <c r="H123" i="2"/>
  <c r="I123" i="2"/>
  <c r="H124" i="2"/>
  <c r="I124" i="2"/>
  <c r="H125" i="2"/>
  <c r="I125" i="2"/>
  <c r="H126" i="2"/>
  <c r="I126" i="2"/>
  <c r="H127" i="2"/>
  <c r="I127" i="2"/>
  <c r="H128" i="2"/>
  <c r="I128" i="2"/>
  <c r="H129" i="2"/>
  <c r="I129" i="2"/>
  <c r="H130" i="2"/>
  <c r="I130" i="2"/>
  <c r="H131" i="2"/>
  <c r="I131" i="2"/>
  <c r="H132" i="2"/>
  <c r="I132" i="2"/>
  <c r="H133" i="2"/>
  <c r="I133" i="2"/>
  <c r="H134" i="2"/>
  <c r="I134" i="2"/>
  <c r="H135" i="2"/>
  <c r="I135" i="2"/>
  <c r="H136" i="2"/>
  <c r="I136" i="2"/>
  <c r="I3" i="2"/>
  <c r="H3" i="2"/>
  <c r="Q144" i="3"/>
  <c r="I10" i="3"/>
  <c r="G1" i="2"/>
  <c r="Q12" i="3"/>
  <c r="S12" i="3" s="1"/>
  <c r="T12" i="3" s="1"/>
  <c r="U12" i="3" s="1"/>
  <c r="Q13" i="3"/>
  <c r="S13" i="3" s="1"/>
  <c r="T13" i="3" s="1"/>
  <c r="U13" i="3" s="1"/>
  <c r="U4" i="2" s="1"/>
  <c r="Q14" i="3"/>
  <c r="S14" i="3" s="1"/>
  <c r="T14" i="3" s="1"/>
  <c r="U14" i="3" s="1"/>
  <c r="U5" i="2" s="1"/>
  <c r="Q15" i="3"/>
  <c r="S15" i="3" s="1"/>
  <c r="T15" i="3" s="1"/>
  <c r="U15" i="3" s="1"/>
  <c r="V6" i="2" s="1"/>
  <c r="Q16" i="3"/>
  <c r="S16" i="3" s="1"/>
  <c r="T16" i="3" s="1"/>
  <c r="U16" i="3" s="1"/>
  <c r="U7" i="2" s="1"/>
  <c r="Q17" i="3"/>
  <c r="S17" i="3" s="1"/>
  <c r="T17" i="3" s="1"/>
  <c r="U17" i="3" s="1"/>
  <c r="V8" i="2" s="1"/>
  <c r="Q18" i="3"/>
  <c r="S18" i="3" s="1"/>
  <c r="T18" i="3" s="1"/>
  <c r="U18" i="3" s="1"/>
  <c r="U9" i="2" s="1"/>
  <c r="Q19" i="3"/>
  <c r="S19" i="3" s="1"/>
  <c r="T19" i="3" s="1"/>
  <c r="U19" i="3" s="1"/>
  <c r="Q20" i="3"/>
  <c r="S20" i="3" s="1"/>
  <c r="T20" i="3" s="1"/>
  <c r="Q21" i="3"/>
  <c r="S21" i="3" s="1"/>
  <c r="T21" i="3" s="1"/>
  <c r="U21" i="3" s="1"/>
  <c r="V12" i="2" s="1"/>
  <c r="Q22" i="3"/>
  <c r="S22" i="3" s="1"/>
  <c r="T22" i="3" s="1"/>
  <c r="U22" i="3" s="1"/>
  <c r="Q23" i="3"/>
  <c r="S23" i="3" s="1"/>
  <c r="T23" i="3" s="1"/>
  <c r="U23" i="3" s="1"/>
  <c r="Q24" i="3"/>
  <c r="S24" i="3" s="1"/>
  <c r="T24" i="3" s="1"/>
  <c r="U24" i="3" s="1"/>
  <c r="U15" i="2" s="1"/>
  <c r="Q25" i="3"/>
  <c r="S25" i="3" s="1"/>
  <c r="T25" i="3" s="1"/>
  <c r="U25" i="3" s="1"/>
  <c r="Q26" i="3"/>
  <c r="S26" i="3" s="1"/>
  <c r="T26" i="3" s="1"/>
  <c r="U26" i="3" s="1"/>
  <c r="U17" i="2" s="1"/>
  <c r="Q27" i="3"/>
  <c r="S27" i="3" s="1"/>
  <c r="T27" i="3" s="1"/>
  <c r="U27" i="3" s="1"/>
  <c r="Q28" i="3"/>
  <c r="S28" i="3" s="1"/>
  <c r="T28" i="3" s="1"/>
  <c r="U28" i="3" s="1"/>
  <c r="U19" i="2" s="1"/>
  <c r="Q29" i="3"/>
  <c r="S29" i="3" s="1"/>
  <c r="Q30" i="3"/>
  <c r="S30" i="3" s="1"/>
  <c r="T30" i="3" s="1"/>
  <c r="U30" i="3" s="1"/>
  <c r="U21" i="2" s="1"/>
  <c r="Q31" i="3"/>
  <c r="S31" i="3" s="1"/>
  <c r="T31" i="3" s="1"/>
  <c r="U31" i="3" s="1"/>
  <c r="Q32" i="3"/>
  <c r="S32" i="3" s="1"/>
  <c r="T32" i="3" s="1"/>
  <c r="U32" i="3" s="1"/>
  <c r="U23" i="2" s="1"/>
  <c r="Q33" i="3"/>
  <c r="S33" i="3" s="1"/>
  <c r="T33" i="3" s="1"/>
  <c r="U33" i="3" s="1"/>
  <c r="Q34" i="3"/>
  <c r="S34" i="3" s="1"/>
  <c r="T34" i="3" s="1"/>
  <c r="U34" i="3" s="1"/>
  <c r="U25" i="2" s="1"/>
  <c r="Q35" i="3"/>
  <c r="S35" i="3" s="1"/>
  <c r="Q36" i="3"/>
  <c r="S36" i="3" s="1"/>
  <c r="T36" i="3" s="1"/>
  <c r="U36" i="3" s="1"/>
  <c r="U27" i="2" s="1"/>
  <c r="Q37" i="3"/>
  <c r="S37" i="3" s="1"/>
  <c r="T37" i="3" s="1"/>
  <c r="U37" i="3" s="1"/>
  <c r="V28" i="2" s="1"/>
  <c r="Q38" i="3"/>
  <c r="S38" i="3" s="1"/>
  <c r="T38" i="3" s="1"/>
  <c r="Q39" i="3"/>
  <c r="S39" i="3" s="1"/>
  <c r="T39" i="3" s="1"/>
  <c r="U39" i="3" s="1"/>
  <c r="Q40" i="3"/>
  <c r="S40" i="3" s="1"/>
  <c r="T40" i="3" s="1"/>
  <c r="U40" i="3" s="1"/>
  <c r="Q41" i="3"/>
  <c r="S41" i="3" s="1"/>
  <c r="T41" i="3" s="1"/>
  <c r="U41" i="3" s="1"/>
  <c r="Q42" i="3"/>
  <c r="S42" i="3" s="1"/>
  <c r="T42" i="3" s="1"/>
  <c r="U42" i="3" s="1"/>
  <c r="U33" i="2" s="1"/>
  <c r="Q43" i="3"/>
  <c r="S43" i="3" s="1"/>
  <c r="T43" i="3" s="1"/>
  <c r="U43" i="3" s="1"/>
  <c r="Q44" i="3"/>
  <c r="S44" i="3" s="1"/>
  <c r="T44" i="3" s="1"/>
  <c r="U44" i="3" s="1"/>
  <c r="U35" i="2" s="1"/>
  <c r="Q45" i="3"/>
  <c r="S45" i="3" s="1"/>
  <c r="T45" i="3" s="1"/>
  <c r="U45" i="3" s="1"/>
  <c r="Q46" i="3"/>
  <c r="S46" i="3" s="1"/>
  <c r="T46" i="3" s="1"/>
  <c r="U46" i="3" s="1"/>
  <c r="Q47" i="3"/>
  <c r="S47" i="3" s="1"/>
  <c r="Q48" i="3"/>
  <c r="S48" i="3" s="1"/>
  <c r="T48" i="3" s="1"/>
  <c r="U48" i="3" s="1"/>
  <c r="U39" i="2" s="1"/>
  <c r="Q49" i="3"/>
  <c r="S49" i="3" s="1"/>
  <c r="T49" i="3" s="1"/>
  <c r="U49" i="3" s="1"/>
  <c r="Q50" i="3"/>
  <c r="S50" i="3" s="1"/>
  <c r="T50" i="3" s="1"/>
  <c r="U50" i="3" s="1"/>
  <c r="U41" i="2" s="1"/>
  <c r="Q51" i="3"/>
  <c r="S51" i="3" s="1"/>
  <c r="T51" i="3" s="1"/>
  <c r="U51" i="3" s="1"/>
  <c r="Q52" i="3"/>
  <c r="S52" i="3" s="1"/>
  <c r="T52" i="3" s="1"/>
  <c r="U52" i="3" s="1"/>
  <c r="U43" i="2" s="1"/>
  <c r="Q53" i="3"/>
  <c r="S53" i="3" s="1"/>
  <c r="Q54" i="3"/>
  <c r="S54" i="3" s="1"/>
  <c r="T54" i="3" s="1"/>
  <c r="U54" i="3" s="1"/>
  <c r="U45" i="2" s="1"/>
  <c r="Q55" i="3"/>
  <c r="S55" i="3" s="1"/>
  <c r="T55" i="3" s="1"/>
  <c r="U55" i="3" s="1"/>
  <c r="Q56" i="3"/>
  <c r="S56" i="3" s="1"/>
  <c r="T56" i="3" s="1"/>
  <c r="U56" i="3" s="1"/>
  <c r="U47" i="2" s="1"/>
  <c r="Q57" i="3"/>
  <c r="S57" i="3" s="1"/>
  <c r="T57" i="3" s="1"/>
  <c r="U57" i="3" s="1"/>
  <c r="Q58" i="3"/>
  <c r="S58" i="3" s="1"/>
  <c r="T58" i="3" s="1"/>
  <c r="U58" i="3" s="1"/>
  <c r="Q59" i="3"/>
  <c r="S59" i="3" s="1"/>
  <c r="T59" i="3" s="1"/>
  <c r="U59" i="3" s="1"/>
  <c r="V50" i="2" s="1"/>
  <c r="Q60" i="3"/>
  <c r="S60" i="3" s="1"/>
  <c r="T60" i="3" s="1"/>
  <c r="U60" i="3" s="1"/>
  <c r="U51" i="2" s="1"/>
  <c r="Q61" i="3"/>
  <c r="S61" i="3" s="1"/>
  <c r="T61" i="3" s="1"/>
  <c r="U61" i="3" s="1"/>
  <c r="Q62" i="3"/>
  <c r="S62" i="3" s="1"/>
  <c r="T62" i="3" s="1"/>
  <c r="U62" i="3" s="1"/>
  <c r="U53" i="2" s="1"/>
  <c r="Q63" i="3"/>
  <c r="S63" i="3" s="1"/>
  <c r="T63" i="3" s="1"/>
  <c r="U63" i="3" s="1"/>
  <c r="Q64" i="3"/>
  <c r="S64" i="3" s="1"/>
  <c r="T64" i="3" s="1"/>
  <c r="U64" i="3" s="1"/>
  <c r="U55" i="2" s="1"/>
  <c r="Q65" i="3"/>
  <c r="S65" i="3" s="1"/>
  <c r="Q66" i="3"/>
  <c r="S66" i="3" s="1"/>
  <c r="T66" i="3" s="1"/>
  <c r="U66" i="3" s="1"/>
  <c r="U57" i="2" s="1"/>
  <c r="Q67" i="3"/>
  <c r="S67" i="3" s="1"/>
  <c r="T67" i="3" s="1"/>
  <c r="U67" i="3" s="1"/>
  <c r="Q68" i="3"/>
  <c r="S68" i="3" s="1"/>
  <c r="T68" i="3" s="1"/>
  <c r="U68" i="3" s="1"/>
  <c r="U59" i="2" s="1"/>
  <c r="Q69" i="3"/>
  <c r="S69" i="3" s="1"/>
  <c r="T69" i="3" s="1"/>
  <c r="U69" i="3" s="1"/>
  <c r="Q70" i="3"/>
  <c r="S70" i="3" s="1"/>
  <c r="T70" i="3" s="1"/>
  <c r="U70" i="3" s="1"/>
  <c r="U61" i="2" s="1"/>
  <c r="Q71" i="3"/>
  <c r="S71" i="3" s="1"/>
  <c r="Q72" i="3"/>
  <c r="S72" i="3" s="1"/>
  <c r="T72" i="3" s="1"/>
  <c r="U72" i="3" s="1"/>
  <c r="U63" i="2" s="1"/>
  <c r="Q73" i="3"/>
  <c r="S73" i="3" s="1"/>
  <c r="T73" i="3" s="1"/>
  <c r="U73" i="3" s="1"/>
  <c r="Q74" i="3"/>
  <c r="S74" i="3" s="1"/>
  <c r="T74" i="3" s="1"/>
  <c r="U74" i="3" s="1"/>
  <c r="U65" i="2" s="1"/>
  <c r="Q75" i="3"/>
  <c r="S75" i="3" s="1"/>
  <c r="T75" i="3" s="1"/>
  <c r="U75" i="3" s="1"/>
  <c r="Q76" i="3"/>
  <c r="S76" i="3" s="1"/>
  <c r="T76" i="3" s="1"/>
  <c r="U76" i="3" s="1"/>
  <c r="Q77" i="3"/>
  <c r="S77" i="3" s="1"/>
  <c r="T77" i="3" s="1"/>
  <c r="U77" i="3" s="1"/>
  <c r="Q78" i="3"/>
  <c r="S78" i="3" s="1"/>
  <c r="T78" i="3" s="1"/>
  <c r="U78" i="3" s="1"/>
  <c r="U69" i="2" s="1"/>
  <c r="Q79" i="3"/>
  <c r="S79" i="3" s="1"/>
  <c r="T79" i="3" s="1"/>
  <c r="U79" i="3" s="1"/>
  <c r="Q80" i="3"/>
  <c r="S80" i="3" s="1"/>
  <c r="T80" i="3" s="1"/>
  <c r="U80" i="3" s="1"/>
  <c r="Q81" i="3"/>
  <c r="S81" i="3" s="1"/>
  <c r="T81" i="3" s="1"/>
  <c r="U81" i="3" s="1"/>
  <c r="Q82" i="3"/>
  <c r="S82" i="3" s="1"/>
  <c r="T82" i="3" s="1"/>
  <c r="U82" i="3" s="1"/>
  <c r="Q83" i="3"/>
  <c r="S83" i="3" s="1"/>
  <c r="Q84" i="3"/>
  <c r="S84" i="3" s="1"/>
  <c r="T84" i="3" s="1"/>
  <c r="U84" i="3" s="1"/>
  <c r="Q85" i="3"/>
  <c r="S85" i="3" s="1"/>
  <c r="T85" i="3" s="1"/>
  <c r="U85" i="3" s="1"/>
  <c r="Q86" i="3"/>
  <c r="S86" i="3" s="1"/>
  <c r="T86" i="3" s="1"/>
  <c r="U86" i="3" s="1"/>
  <c r="U77" i="2" s="1"/>
  <c r="Q87" i="3"/>
  <c r="S87" i="3" s="1"/>
  <c r="T87" i="3" s="1"/>
  <c r="U87" i="3" s="1"/>
  <c r="Q88" i="3"/>
  <c r="S88" i="3" s="1"/>
  <c r="T88" i="3" s="1"/>
  <c r="U88" i="3" s="1"/>
  <c r="U79" i="2" s="1"/>
  <c r="Q89" i="3"/>
  <c r="S89" i="3" s="1"/>
  <c r="Q90" i="3"/>
  <c r="S90" i="3" s="1"/>
  <c r="Q91" i="3"/>
  <c r="S91" i="3" s="1"/>
  <c r="T91" i="3" s="1"/>
  <c r="U91" i="3" s="1"/>
  <c r="Q92" i="3"/>
  <c r="S92" i="3" s="1"/>
  <c r="T92" i="3" s="1"/>
  <c r="U92" i="3" s="1"/>
  <c r="Q93" i="3"/>
  <c r="S93" i="3" s="1"/>
  <c r="T93" i="3" s="1"/>
  <c r="U93" i="3" s="1"/>
  <c r="Q94" i="3"/>
  <c r="S94" i="3" s="1"/>
  <c r="Q95" i="3"/>
  <c r="S95" i="3" s="1"/>
  <c r="T95" i="3" s="1"/>
  <c r="U95" i="3" s="1"/>
  <c r="U86" i="2" s="1"/>
  <c r="Q96" i="3"/>
  <c r="S96" i="3" s="1"/>
  <c r="T96" i="3" s="1"/>
  <c r="U96" i="3" s="1"/>
  <c r="Q97" i="3"/>
  <c r="S97" i="3" s="1"/>
  <c r="T97" i="3" s="1"/>
  <c r="Q98" i="3"/>
  <c r="S98" i="3" s="1"/>
  <c r="T98" i="3" s="1"/>
  <c r="U98" i="3" s="1"/>
  <c r="Q99" i="3"/>
  <c r="S99" i="3" s="1"/>
  <c r="T99" i="3" s="1"/>
  <c r="U99" i="3" s="1"/>
  <c r="U90" i="2" s="1"/>
  <c r="Q100" i="3"/>
  <c r="S100" i="3" s="1"/>
  <c r="Q101" i="3"/>
  <c r="S101" i="3" s="1"/>
  <c r="T101" i="3" s="1"/>
  <c r="U101" i="3" s="1"/>
  <c r="U92" i="2" s="1"/>
  <c r="Q102" i="3"/>
  <c r="S102" i="3" s="1"/>
  <c r="T102" i="3" s="1"/>
  <c r="U102" i="3" s="1"/>
  <c r="Q103" i="3"/>
  <c r="S103" i="3" s="1"/>
  <c r="T103" i="3" s="1"/>
  <c r="U103" i="3" s="1"/>
  <c r="U94" i="2" s="1"/>
  <c r="Q104" i="3"/>
  <c r="S104" i="3" s="1"/>
  <c r="T104" i="3" s="1"/>
  <c r="U104" i="3" s="1"/>
  <c r="Q105" i="3"/>
  <c r="S105" i="3" s="1"/>
  <c r="T105" i="3" s="1"/>
  <c r="U105" i="3" s="1"/>
  <c r="U96" i="2" s="1"/>
  <c r="Q106" i="3"/>
  <c r="S106" i="3" s="1"/>
  <c r="Q107" i="3"/>
  <c r="S107" i="3" s="1"/>
  <c r="T107" i="3" s="1"/>
  <c r="U107" i="3" s="1"/>
  <c r="U98" i="2" s="1"/>
  <c r="Q108" i="3"/>
  <c r="S108" i="3" s="1"/>
  <c r="T108" i="3" s="1"/>
  <c r="U108" i="3" s="1"/>
  <c r="Q109" i="3"/>
  <c r="S109" i="3" s="1"/>
  <c r="T109" i="3" s="1"/>
  <c r="U109" i="3" s="1"/>
  <c r="U100" i="2" s="1"/>
  <c r="Q110" i="3"/>
  <c r="S110" i="3" s="1"/>
  <c r="T110" i="3" s="1"/>
  <c r="U110" i="3" s="1"/>
  <c r="Q111" i="3"/>
  <c r="S111" i="3" s="1"/>
  <c r="T111" i="3" s="1"/>
  <c r="U111" i="3" s="1"/>
  <c r="U102" i="2" s="1"/>
  <c r="Q112" i="3"/>
  <c r="S112" i="3" s="1"/>
  <c r="Q113" i="3"/>
  <c r="S113" i="3" s="1"/>
  <c r="T113" i="3" s="1"/>
  <c r="U113" i="3" s="1"/>
  <c r="U104" i="2" s="1"/>
  <c r="Q114" i="3"/>
  <c r="S114" i="3" s="1"/>
  <c r="T114" i="3" s="1"/>
  <c r="U114" i="3" s="1"/>
  <c r="Q115" i="3"/>
  <c r="S115" i="3" s="1"/>
  <c r="T115" i="3" s="1"/>
  <c r="Q116" i="3"/>
  <c r="S116" i="3" s="1"/>
  <c r="T116" i="3" s="1"/>
  <c r="U116" i="3" s="1"/>
  <c r="Q117" i="3"/>
  <c r="S117" i="3" s="1"/>
  <c r="T117" i="3" s="1"/>
  <c r="U117" i="3" s="1"/>
  <c r="U108" i="2" s="1"/>
  <c r="Q118" i="3"/>
  <c r="S118" i="3" s="1"/>
  <c r="Q119" i="3"/>
  <c r="S119" i="3" s="1"/>
  <c r="T119" i="3" s="1"/>
  <c r="U119" i="3" s="1"/>
  <c r="U110" i="2" s="1"/>
  <c r="Q120" i="3"/>
  <c r="S120" i="3" s="1"/>
  <c r="T120" i="3" s="1"/>
  <c r="U120" i="3" s="1"/>
  <c r="Q121" i="3"/>
  <c r="S121" i="3" s="1"/>
  <c r="T121" i="3" s="1"/>
  <c r="U121" i="3" s="1"/>
  <c r="U112" i="2" s="1"/>
  <c r="Q122" i="3"/>
  <c r="S122" i="3" s="1"/>
  <c r="T122" i="3" s="1"/>
  <c r="U122" i="3" s="1"/>
  <c r="Q123" i="3"/>
  <c r="S123" i="3" s="1"/>
  <c r="T123" i="3" s="1"/>
  <c r="U123" i="3" s="1"/>
  <c r="U114" i="2" s="1"/>
  <c r="Q124" i="3"/>
  <c r="S124" i="3" s="1"/>
  <c r="Q125" i="3"/>
  <c r="S125" i="3" s="1"/>
  <c r="T125" i="3" s="1"/>
  <c r="U125" i="3" s="1"/>
  <c r="U116" i="2" s="1"/>
  <c r="Q126" i="3"/>
  <c r="S126" i="3" s="1"/>
  <c r="T126" i="3" s="1"/>
  <c r="U126" i="3" s="1"/>
  <c r="Q127" i="3"/>
  <c r="S127" i="3" s="1"/>
  <c r="T127" i="3" s="1"/>
  <c r="U127" i="3" s="1"/>
  <c r="U118" i="2" s="1"/>
  <c r="Q128" i="3"/>
  <c r="S128" i="3" s="1"/>
  <c r="T128" i="3" s="1"/>
  <c r="U128" i="3" s="1"/>
  <c r="Q129" i="3"/>
  <c r="S129" i="3" s="1"/>
  <c r="T129" i="3" s="1"/>
  <c r="U129" i="3" s="1"/>
  <c r="U120" i="2" s="1"/>
  <c r="Q130" i="3"/>
  <c r="S130" i="3" s="1"/>
  <c r="Q131" i="3"/>
  <c r="S131" i="3" s="1"/>
  <c r="Q132" i="3"/>
  <c r="S132" i="3" s="1"/>
  <c r="T132" i="3" s="1"/>
  <c r="Q133" i="3"/>
  <c r="S133" i="3" s="1"/>
  <c r="Q134" i="3"/>
  <c r="S134" i="3" s="1"/>
  <c r="T134" i="3" s="1"/>
  <c r="U134" i="3" s="1"/>
  <c r="U125" i="2" s="1"/>
  <c r="Q135" i="3"/>
  <c r="S135" i="3"/>
  <c r="T135" i="3" s="1"/>
  <c r="U135" i="3" s="1"/>
  <c r="V126" i="2" s="1"/>
  <c r="Q136" i="3"/>
  <c r="S136" i="3" s="1"/>
  <c r="T136" i="3" s="1"/>
  <c r="U136" i="3" s="1"/>
  <c r="U127" i="2" s="1"/>
  <c r="Q137" i="3"/>
  <c r="S137" i="3" s="1"/>
  <c r="Q138" i="3"/>
  <c r="S138" i="3" s="1"/>
  <c r="T138" i="3" s="1"/>
  <c r="Q139" i="3"/>
  <c r="S139" i="3" s="1"/>
  <c r="Q140" i="3"/>
  <c r="S140" i="3" s="1"/>
  <c r="T140" i="3" s="1"/>
  <c r="U140" i="3" s="1"/>
  <c r="U131" i="2" s="1"/>
  <c r="Q141" i="3"/>
  <c r="S141" i="3" s="1"/>
  <c r="T141" i="3" s="1"/>
  <c r="U141" i="3" s="1"/>
  <c r="V132" i="2" s="1"/>
  <c r="Q142" i="3"/>
  <c r="S142" i="3" s="1"/>
  <c r="T142" i="3" s="1"/>
  <c r="U142" i="3" s="1"/>
  <c r="U133" i="2" s="1"/>
  <c r="Q143" i="3"/>
  <c r="S143" i="3" s="1"/>
  <c r="S144" i="3"/>
  <c r="T144" i="3" s="1"/>
  <c r="U144" i="3" s="1"/>
  <c r="V135" i="2" s="1"/>
  <c r="J3" i="2"/>
  <c r="J4" i="2"/>
  <c r="K4" i="2"/>
  <c r="L4" i="2"/>
  <c r="M4" i="2"/>
  <c r="N4" i="2"/>
  <c r="O4" i="2"/>
  <c r="P4" i="2"/>
  <c r="Q4" i="2"/>
  <c r="R4" i="2"/>
  <c r="V4" i="2"/>
  <c r="W4" i="2"/>
  <c r="X4" i="2"/>
  <c r="Y4" i="2"/>
  <c r="Z4" i="2"/>
  <c r="AA4" i="2"/>
  <c r="AB4" i="2"/>
  <c r="AC4" i="2"/>
  <c r="AD4" i="2"/>
  <c r="AE4" i="2"/>
  <c r="AF4" i="2"/>
  <c r="J5" i="2"/>
  <c r="K5" i="2"/>
  <c r="L5" i="2"/>
  <c r="M5" i="2"/>
  <c r="N5" i="2"/>
  <c r="O5" i="2"/>
  <c r="P5" i="2"/>
  <c r="Q5" i="2"/>
  <c r="R5" i="2"/>
  <c r="W5" i="2"/>
  <c r="X5" i="2"/>
  <c r="Y5" i="2"/>
  <c r="Z5" i="2"/>
  <c r="AA5" i="2"/>
  <c r="AB5" i="2"/>
  <c r="AC5" i="2"/>
  <c r="AD5" i="2"/>
  <c r="AE5" i="2"/>
  <c r="AF5" i="2"/>
  <c r="J6" i="2"/>
  <c r="K6" i="2"/>
  <c r="L6" i="2"/>
  <c r="M6" i="2"/>
  <c r="N6" i="2"/>
  <c r="O6" i="2"/>
  <c r="P6" i="2"/>
  <c r="R6" i="2"/>
  <c r="W6" i="2"/>
  <c r="X6" i="2"/>
  <c r="Y6" i="2"/>
  <c r="Z6" i="2"/>
  <c r="AA6" i="2"/>
  <c r="AB6" i="2"/>
  <c r="AC6" i="2"/>
  <c r="AD6" i="2"/>
  <c r="AE6" i="2"/>
  <c r="AF6" i="2"/>
  <c r="J7" i="2"/>
  <c r="K7" i="2"/>
  <c r="L7" i="2"/>
  <c r="M7" i="2"/>
  <c r="N7" i="2"/>
  <c r="O7" i="2"/>
  <c r="P7" i="2"/>
  <c r="R7" i="2"/>
  <c r="V7" i="2"/>
  <c r="W7" i="2"/>
  <c r="X7" i="2"/>
  <c r="Y7" i="2"/>
  <c r="Z7" i="2"/>
  <c r="AA7" i="2"/>
  <c r="AB7" i="2"/>
  <c r="AC7" i="2"/>
  <c r="AD7" i="2"/>
  <c r="AE7" i="2"/>
  <c r="AF7" i="2"/>
  <c r="J8" i="2"/>
  <c r="K8" i="2"/>
  <c r="L8" i="2"/>
  <c r="M8" i="2"/>
  <c r="N8" i="2"/>
  <c r="O8" i="2"/>
  <c r="P8" i="2"/>
  <c r="R8" i="2"/>
  <c r="W8" i="2"/>
  <c r="X8" i="2"/>
  <c r="Y8" i="2"/>
  <c r="Z8" i="2"/>
  <c r="AA8" i="2"/>
  <c r="AB8" i="2"/>
  <c r="AC8" i="2"/>
  <c r="AD8" i="2"/>
  <c r="AE8" i="2"/>
  <c r="AF8" i="2"/>
  <c r="J9" i="2"/>
  <c r="K9" i="2"/>
  <c r="L9" i="2"/>
  <c r="M9" i="2"/>
  <c r="N9" i="2"/>
  <c r="O9" i="2"/>
  <c r="P9" i="2"/>
  <c r="Q9" i="2"/>
  <c r="R9" i="2"/>
  <c r="S9" i="2"/>
  <c r="V9" i="2"/>
  <c r="W9" i="2"/>
  <c r="X9" i="2"/>
  <c r="Y9" i="2"/>
  <c r="Z9" i="2"/>
  <c r="AA9" i="2"/>
  <c r="AB9" i="2"/>
  <c r="AC9" i="2"/>
  <c r="AD9" i="2"/>
  <c r="AE9" i="2"/>
  <c r="AF9" i="2"/>
  <c r="J10" i="2"/>
  <c r="K10" i="2"/>
  <c r="L10" i="2"/>
  <c r="M10" i="2"/>
  <c r="N10" i="2"/>
  <c r="O10" i="2"/>
  <c r="P10" i="2"/>
  <c r="V10" i="2"/>
  <c r="W10" i="2"/>
  <c r="X10" i="2"/>
  <c r="Y10" i="2"/>
  <c r="Z10" i="2"/>
  <c r="AA10" i="2"/>
  <c r="AB10" i="2"/>
  <c r="AC10" i="2"/>
  <c r="AD10" i="2"/>
  <c r="AE10" i="2"/>
  <c r="AF10" i="2"/>
  <c r="J11" i="2"/>
  <c r="K11" i="2"/>
  <c r="L11" i="2"/>
  <c r="M11" i="2"/>
  <c r="N11" i="2"/>
  <c r="O11" i="2"/>
  <c r="P11" i="2"/>
  <c r="R11" i="2"/>
  <c r="W11" i="2"/>
  <c r="X11" i="2"/>
  <c r="Y11" i="2"/>
  <c r="Z11" i="2"/>
  <c r="AA11" i="2"/>
  <c r="AB11" i="2"/>
  <c r="AC11" i="2"/>
  <c r="AD11" i="2"/>
  <c r="AE11" i="2"/>
  <c r="AF11" i="2"/>
  <c r="J12" i="2"/>
  <c r="K12" i="2"/>
  <c r="L12" i="2"/>
  <c r="M12" i="2"/>
  <c r="N12" i="2"/>
  <c r="O12" i="2"/>
  <c r="P12" i="2"/>
  <c r="R12" i="2"/>
  <c r="W12" i="2"/>
  <c r="X12" i="2"/>
  <c r="Y12" i="2"/>
  <c r="Z12" i="2"/>
  <c r="AA12" i="2"/>
  <c r="AB12" i="2"/>
  <c r="AC12" i="2"/>
  <c r="AD12" i="2"/>
  <c r="AE12" i="2"/>
  <c r="AF12" i="2"/>
  <c r="J13" i="2"/>
  <c r="K13" i="2"/>
  <c r="L13" i="2"/>
  <c r="M13" i="2"/>
  <c r="N13" i="2"/>
  <c r="O13" i="2"/>
  <c r="P13" i="2"/>
  <c r="V13" i="2"/>
  <c r="W13" i="2"/>
  <c r="X13" i="2"/>
  <c r="Y13" i="2"/>
  <c r="Z13" i="2"/>
  <c r="AA13" i="2"/>
  <c r="AB13" i="2"/>
  <c r="AC13" i="2"/>
  <c r="AD13" i="2"/>
  <c r="AE13" i="2"/>
  <c r="AF13" i="2"/>
  <c r="J14" i="2"/>
  <c r="K14" i="2"/>
  <c r="L14" i="2"/>
  <c r="M14" i="2"/>
  <c r="N14" i="2"/>
  <c r="O14" i="2"/>
  <c r="P14" i="2"/>
  <c r="R14" i="2"/>
  <c r="V14" i="2"/>
  <c r="W14" i="2"/>
  <c r="X14" i="2"/>
  <c r="Y14" i="2"/>
  <c r="Z14" i="2"/>
  <c r="AA14" i="2"/>
  <c r="AB14" i="2"/>
  <c r="AC14" i="2"/>
  <c r="AD14" i="2"/>
  <c r="AE14" i="2"/>
  <c r="AF14" i="2"/>
  <c r="J15" i="2"/>
  <c r="K15" i="2"/>
  <c r="L15" i="2"/>
  <c r="M15" i="2"/>
  <c r="N15" i="2"/>
  <c r="O15" i="2"/>
  <c r="P15" i="2"/>
  <c r="Q15" i="2"/>
  <c r="R15" i="2"/>
  <c r="S15" i="2"/>
  <c r="V15" i="2"/>
  <c r="W15" i="2"/>
  <c r="X15" i="2"/>
  <c r="Y15" i="2"/>
  <c r="Z15" i="2"/>
  <c r="AA15" i="2"/>
  <c r="AB15" i="2"/>
  <c r="AC15" i="2"/>
  <c r="AD15" i="2"/>
  <c r="AE15" i="2"/>
  <c r="AF15" i="2"/>
  <c r="J16" i="2"/>
  <c r="K16" i="2"/>
  <c r="L16" i="2"/>
  <c r="M16" i="2"/>
  <c r="N16" i="2"/>
  <c r="O16" i="2"/>
  <c r="P16" i="2"/>
  <c r="R16" i="2"/>
  <c r="V16" i="2"/>
  <c r="W16" i="2"/>
  <c r="X16" i="2"/>
  <c r="Y16" i="2"/>
  <c r="Z16" i="2"/>
  <c r="AA16" i="2"/>
  <c r="AB16" i="2"/>
  <c r="AC16" i="2"/>
  <c r="AD16" i="2"/>
  <c r="AE16" i="2"/>
  <c r="AF16" i="2"/>
  <c r="J17" i="2"/>
  <c r="K17" i="2"/>
  <c r="L17" i="2"/>
  <c r="M17" i="2"/>
  <c r="N17" i="2"/>
  <c r="O17" i="2"/>
  <c r="P17" i="2"/>
  <c r="Q17" i="2"/>
  <c r="W17" i="2"/>
  <c r="X17" i="2"/>
  <c r="Y17" i="2"/>
  <c r="Z17" i="2"/>
  <c r="AA17" i="2"/>
  <c r="AB17" i="2"/>
  <c r="AC17" i="2"/>
  <c r="AD17" i="2"/>
  <c r="AE17" i="2"/>
  <c r="AF17" i="2"/>
  <c r="J18" i="2"/>
  <c r="K18" i="2"/>
  <c r="L18" i="2"/>
  <c r="M18" i="2"/>
  <c r="N18" i="2"/>
  <c r="O18" i="2"/>
  <c r="P18" i="2"/>
  <c r="R18" i="2"/>
  <c r="V18" i="2"/>
  <c r="W18" i="2"/>
  <c r="X18" i="2"/>
  <c r="Y18" i="2"/>
  <c r="Z18" i="2"/>
  <c r="AA18" i="2"/>
  <c r="AB18" i="2"/>
  <c r="AC18" i="2"/>
  <c r="AD18" i="2"/>
  <c r="AE18" i="2"/>
  <c r="AF18" i="2"/>
  <c r="J19" i="2"/>
  <c r="K19" i="2"/>
  <c r="L19" i="2"/>
  <c r="M19" i="2"/>
  <c r="N19" i="2"/>
  <c r="O19" i="2"/>
  <c r="P19" i="2"/>
  <c r="R19" i="2"/>
  <c r="V19" i="2"/>
  <c r="W19" i="2"/>
  <c r="X19" i="2"/>
  <c r="Y19" i="2"/>
  <c r="Z19" i="2"/>
  <c r="AA19" i="2"/>
  <c r="AB19" i="2"/>
  <c r="AC19" i="2"/>
  <c r="AD19" i="2"/>
  <c r="AE19" i="2"/>
  <c r="AF19" i="2"/>
  <c r="J20" i="2"/>
  <c r="K20" i="2"/>
  <c r="L20" i="2"/>
  <c r="M20" i="2"/>
  <c r="N20" i="2"/>
  <c r="O20" i="2"/>
  <c r="P20" i="2"/>
  <c r="Q20" i="2"/>
  <c r="R20" i="2"/>
  <c r="W20" i="2"/>
  <c r="X20" i="2"/>
  <c r="Y20" i="2"/>
  <c r="Z20" i="2"/>
  <c r="AA20" i="2"/>
  <c r="AB20" i="2"/>
  <c r="AC20" i="2"/>
  <c r="AD20" i="2"/>
  <c r="AE20" i="2"/>
  <c r="AF20" i="2"/>
  <c r="J21" i="2"/>
  <c r="K21" i="2"/>
  <c r="L21" i="2"/>
  <c r="M21" i="2"/>
  <c r="N21" i="2"/>
  <c r="O21" i="2"/>
  <c r="P21" i="2"/>
  <c r="R21" i="2"/>
  <c r="V21" i="2"/>
  <c r="W21" i="2"/>
  <c r="X21" i="2"/>
  <c r="Y21" i="2"/>
  <c r="Z21" i="2"/>
  <c r="AA21" i="2"/>
  <c r="AB21" i="2"/>
  <c r="AC21" i="2"/>
  <c r="AD21" i="2"/>
  <c r="AE21" i="2"/>
  <c r="AF21" i="2"/>
  <c r="J22" i="2"/>
  <c r="K22" i="2"/>
  <c r="L22" i="2"/>
  <c r="M22" i="2"/>
  <c r="N22" i="2"/>
  <c r="O22" i="2"/>
  <c r="P22" i="2"/>
  <c r="R22" i="2"/>
  <c r="V22" i="2"/>
  <c r="W22" i="2"/>
  <c r="X22" i="2"/>
  <c r="Y22" i="2"/>
  <c r="Z22" i="2"/>
  <c r="AA22" i="2"/>
  <c r="AB22" i="2"/>
  <c r="AC22" i="2"/>
  <c r="AD22" i="2"/>
  <c r="AE22" i="2"/>
  <c r="AF22" i="2"/>
  <c r="J23" i="2"/>
  <c r="K23" i="2"/>
  <c r="L23" i="2"/>
  <c r="M23" i="2"/>
  <c r="N23" i="2"/>
  <c r="O23" i="2"/>
  <c r="P23" i="2"/>
  <c r="Q23" i="2"/>
  <c r="V23" i="2"/>
  <c r="W23" i="2"/>
  <c r="X23" i="2"/>
  <c r="Y23" i="2"/>
  <c r="Z23" i="2"/>
  <c r="AA23" i="2"/>
  <c r="AB23" i="2"/>
  <c r="AC23" i="2"/>
  <c r="AD23" i="2"/>
  <c r="AE23" i="2"/>
  <c r="AF23" i="2"/>
  <c r="J24" i="2"/>
  <c r="K24" i="2"/>
  <c r="L24" i="2"/>
  <c r="M24" i="2"/>
  <c r="N24" i="2"/>
  <c r="O24" i="2"/>
  <c r="P24" i="2"/>
  <c r="R24" i="2"/>
  <c r="V24" i="2"/>
  <c r="W24" i="2"/>
  <c r="X24" i="2"/>
  <c r="Y24" i="2"/>
  <c r="Z24" i="2"/>
  <c r="AA24" i="2"/>
  <c r="AB24" i="2"/>
  <c r="AC24" i="2"/>
  <c r="AD24" i="2"/>
  <c r="AE24" i="2"/>
  <c r="AF24" i="2"/>
  <c r="J25" i="2"/>
  <c r="K25" i="2"/>
  <c r="L25" i="2"/>
  <c r="M25" i="2"/>
  <c r="N25" i="2"/>
  <c r="O25" i="2"/>
  <c r="P25" i="2"/>
  <c r="R25" i="2"/>
  <c r="V25" i="2"/>
  <c r="W25" i="2"/>
  <c r="X25" i="2"/>
  <c r="Y25" i="2"/>
  <c r="Z25" i="2"/>
  <c r="AA25" i="2"/>
  <c r="AB25" i="2"/>
  <c r="AC25" i="2"/>
  <c r="AD25" i="2"/>
  <c r="AE25" i="2"/>
  <c r="AF25" i="2"/>
  <c r="J26" i="2"/>
  <c r="K26" i="2"/>
  <c r="L26" i="2"/>
  <c r="M26" i="2"/>
  <c r="N26" i="2"/>
  <c r="O26" i="2"/>
  <c r="P26" i="2"/>
  <c r="R26" i="2"/>
  <c r="V26" i="2"/>
  <c r="W26" i="2"/>
  <c r="X26" i="2"/>
  <c r="Y26" i="2"/>
  <c r="Z26" i="2"/>
  <c r="AA26" i="2"/>
  <c r="AB26" i="2"/>
  <c r="AC26" i="2"/>
  <c r="AD26" i="2"/>
  <c r="AE26" i="2"/>
  <c r="AF26" i="2"/>
  <c r="J27" i="2"/>
  <c r="K27" i="2"/>
  <c r="L27" i="2"/>
  <c r="M27" i="2"/>
  <c r="N27" i="2"/>
  <c r="O27" i="2"/>
  <c r="P27" i="2"/>
  <c r="Q27" i="2"/>
  <c r="R27" i="2"/>
  <c r="S27" i="2"/>
  <c r="V27" i="2"/>
  <c r="W27" i="2"/>
  <c r="X27" i="2"/>
  <c r="Y27" i="2"/>
  <c r="Z27" i="2"/>
  <c r="AA27" i="2"/>
  <c r="AB27" i="2"/>
  <c r="AC27" i="2"/>
  <c r="AD27" i="2"/>
  <c r="AE27" i="2"/>
  <c r="AF27" i="2"/>
  <c r="J28" i="2"/>
  <c r="K28" i="2"/>
  <c r="L28" i="2"/>
  <c r="M28" i="2"/>
  <c r="N28" i="2"/>
  <c r="O28" i="2"/>
  <c r="P28" i="2"/>
  <c r="W28" i="2"/>
  <c r="X28" i="2"/>
  <c r="Y28" i="2"/>
  <c r="Z28" i="2"/>
  <c r="AA28" i="2"/>
  <c r="AB28" i="2"/>
  <c r="AC28" i="2"/>
  <c r="AD28" i="2"/>
  <c r="AE28" i="2"/>
  <c r="AF28" i="2"/>
  <c r="J29" i="2"/>
  <c r="K29" i="2"/>
  <c r="L29" i="2"/>
  <c r="M29" i="2"/>
  <c r="N29" i="2"/>
  <c r="O29" i="2"/>
  <c r="P29" i="2"/>
  <c r="R29" i="2"/>
  <c r="W29" i="2"/>
  <c r="X29" i="2"/>
  <c r="Y29" i="2"/>
  <c r="Z29" i="2"/>
  <c r="AA29" i="2"/>
  <c r="AB29" i="2"/>
  <c r="AC29" i="2"/>
  <c r="AD29" i="2"/>
  <c r="AE29" i="2"/>
  <c r="AF29" i="2"/>
  <c r="J30" i="2"/>
  <c r="K30" i="2"/>
  <c r="L30" i="2"/>
  <c r="M30" i="2"/>
  <c r="N30" i="2"/>
  <c r="O30" i="2"/>
  <c r="P30" i="2"/>
  <c r="R30" i="2"/>
  <c r="V30" i="2"/>
  <c r="W30" i="2"/>
  <c r="X30" i="2"/>
  <c r="Y30" i="2"/>
  <c r="Z30" i="2"/>
  <c r="AA30" i="2"/>
  <c r="AB30" i="2"/>
  <c r="AC30" i="2"/>
  <c r="AD30" i="2"/>
  <c r="AE30" i="2"/>
  <c r="AF30" i="2"/>
  <c r="J31" i="2"/>
  <c r="K31" i="2"/>
  <c r="L31" i="2"/>
  <c r="M31" i="2"/>
  <c r="N31" i="2"/>
  <c r="O31" i="2"/>
  <c r="P31" i="2"/>
  <c r="R31" i="2"/>
  <c r="V31" i="2"/>
  <c r="W31" i="2"/>
  <c r="X31" i="2"/>
  <c r="Y31" i="2"/>
  <c r="Z31" i="2"/>
  <c r="AA31" i="2"/>
  <c r="AB31" i="2"/>
  <c r="AC31" i="2"/>
  <c r="AD31" i="2"/>
  <c r="AE31" i="2"/>
  <c r="AF31" i="2"/>
  <c r="J32" i="2"/>
  <c r="K32" i="2"/>
  <c r="L32" i="2"/>
  <c r="M32" i="2"/>
  <c r="N32" i="2"/>
  <c r="O32" i="2"/>
  <c r="P32" i="2"/>
  <c r="Q32" i="2"/>
  <c r="R32" i="2"/>
  <c r="V32" i="2"/>
  <c r="W32" i="2"/>
  <c r="X32" i="2"/>
  <c r="Y32" i="2"/>
  <c r="Z32" i="2"/>
  <c r="AA32" i="2"/>
  <c r="AB32" i="2"/>
  <c r="AC32" i="2"/>
  <c r="AD32" i="2"/>
  <c r="AE32" i="2"/>
  <c r="AF32" i="2"/>
  <c r="J33" i="2"/>
  <c r="K33" i="2"/>
  <c r="L33" i="2"/>
  <c r="M33" i="2"/>
  <c r="N33" i="2"/>
  <c r="O33" i="2"/>
  <c r="P33" i="2"/>
  <c r="R33" i="2"/>
  <c r="V33" i="2"/>
  <c r="W33" i="2"/>
  <c r="X33" i="2"/>
  <c r="Y33" i="2"/>
  <c r="Z33" i="2"/>
  <c r="AA33" i="2"/>
  <c r="AB33" i="2"/>
  <c r="AC33" i="2"/>
  <c r="AD33" i="2"/>
  <c r="AE33" i="2"/>
  <c r="AF33" i="2"/>
  <c r="J34" i="2"/>
  <c r="K34" i="2"/>
  <c r="L34" i="2"/>
  <c r="M34" i="2"/>
  <c r="N34" i="2"/>
  <c r="O34" i="2"/>
  <c r="P34" i="2"/>
  <c r="R34" i="2"/>
  <c r="V34" i="2"/>
  <c r="W34" i="2"/>
  <c r="X34" i="2"/>
  <c r="Y34" i="2"/>
  <c r="Z34" i="2"/>
  <c r="AA34" i="2"/>
  <c r="AB34" i="2"/>
  <c r="AC34" i="2"/>
  <c r="AD34" i="2"/>
  <c r="AE34" i="2"/>
  <c r="AF34" i="2"/>
  <c r="J35" i="2"/>
  <c r="K35" i="2"/>
  <c r="L35" i="2"/>
  <c r="M35" i="2"/>
  <c r="N35" i="2"/>
  <c r="O35" i="2"/>
  <c r="P35" i="2"/>
  <c r="R35" i="2"/>
  <c r="V35" i="2"/>
  <c r="W35" i="2"/>
  <c r="X35" i="2"/>
  <c r="Y35" i="2"/>
  <c r="Z35" i="2"/>
  <c r="AA35" i="2"/>
  <c r="AB35" i="2"/>
  <c r="AC35" i="2"/>
  <c r="AD35" i="2"/>
  <c r="AE35" i="2"/>
  <c r="AF35" i="2"/>
  <c r="J36" i="2"/>
  <c r="K36" i="2"/>
  <c r="L36" i="2"/>
  <c r="M36" i="2"/>
  <c r="N36" i="2"/>
  <c r="O36" i="2"/>
  <c r="P36" i="2"/>
  <c r="R36" i="2"/>
  <c r="V36" i="2"/>
  <c r="W36" i="2"/>
  <c r="X36" i="2"/>
  <c r="Y36" i="2"/>
  <c r="Z36" i="2"/>
  <c r="AA36" i="2"/>
  <c r="AB36" i="2"/>
  <c r="AC36" i="2"/>
  <c r="AD36" i="2"/>
  <c r="AE36" i="2"/>
  <c r="AF36" i="2"/>
  <c r="J37" i="2"/>
  <c r="K37" i="2"/>
  <c r="L37" i="2"/>
  <c r="M37" i="2"/>
  <c r="N37" i="2"/>
  <c r="O37" i="2"/>
  <c r="P37" i="2"/>
  <c r="Q37" i="2"/>
  <c r="R37" i="2"/>
  <c r="V37" i="2"/>
  <c r="W37" i="2"/>
  <c r="X37" i="2"/>
  <c r="Y37" i="2"/>
  <c r="Z37" i="2"/>
  <c r="AA37" i="2"/>
  <c r="AB37" i="2"/>
  <c r="AC37" i="2"/>
  <c r="AD37" i="2"/>
  <c r="AE37" i="2"/>
  <c r="AF37" i="2"/>
  <c r="J38" i="2"/>
  <c r="K38" i="2"/>
  <c r="L38" i="2"/>
  <c r="M38" i="2"/>
  <c r="N38" i="2"/>
  <c r="O38" i="2"/>
  <c r="P38" i="2"/>
  <c r="R38" i="2"/>
  <c r="W38" i="2"/>
  <c r="X38" i="2"/>
  <c r="Y38" i="2"/>
  <c r="Z38" i="2"/>
  <c r="AA38" i="2"/>
  <c r="AB38" i="2"/>
  <c r="AC38" i="2"/>
  <c r="AD38" i="2"/>
  <c r="AE38" i="2"/>
  <c r="AF38" i="2"/>
  <c r="J39" i="2"/>
  <c r="K39" i="2"/>
  <c r="L39" i="2"/>
  <c r="M39" i="2"/>
  <c r="N39" i="2"/>
  <c r="O39" i="2"/>
  <c r="P39" i="2"/>
  <c r="W39" i="2"/>
  <c r="X39" i="2"/>
  <c r="Y39" i="2"/>
  <c r="Z39" i="2"/>
  <c r="AA39" i="2"/>
  <c r="AB39" i="2"/>
  <c r="AC39" i="2"/>
  <c r="AD39" i="2"/>
  <c r="AE39" i="2"/>
  <c r="AF39" i="2"/>
  <c r="J40" i="2"/>
  <c r="K40" i="2"/>
  <c r="L40" i="2"/>
  <c r="M40" i="2"/>
  <c r="N40" i="2"/>
  <c r="O40" i="2"/>
  <c r="P40" i="2"/>
  <c r="R40" i="2"/>
  <c r="V40" i="2"/>
  <c r="W40" i="2"/>
  <c r="X40" i="2"/>
  <c r="Y40" i="2"/>
  <c r="Z40" i="2"/>
  <c r="AA40" i="2"/>
  <c r="AB40" i="2"/>
  <c r="AC40" i="2"/>
  <c r="AD40" i="2"/>
  <c r="AE40" i="2"/>
  <c r="AF40" i="2"/>
  <c r="J41" i="2"/>
  <c r="K41" i="2"/>
  <c r="L41" i="2"/>
  <c r="M41" i="2"/>
  <c r="N41" i="2"/>
  <c r="O41" i="2"/>
  <c r="P41" i="2"/>
  <c r="R41" i="2"/>
  <c r="V41" i="2"/>
  <c r="W41" i="2"/>
  <c r="X41" i="2"/>
  <c r="Y41" i="2"/>
  <c r="Z41" i="2"/>
  <c r="AA41" i="2"/>
  <c r="AB41" i="2"/>
  <c r="AC41" i="2"/>
  <c r="AD41" i="2"/>
  <c r="AE41" i="2"/>
  <c r="AF41" i="2"/>
  <c r="J42" i="2"/>
  <c r="K42" i="2"/>
  <c r="L42" i="2"/>
  <c r="M42" i="2"/>
  <c r="N42" i="2"/>
  <c r="O42" i="2"/>
  <c r="P42" i="2"/>
  <c r="R42" i="2"/>
  <c r="V42" i="2"/>
  <c r="W42" i="2"/>
  <c r="X42" i="2"/>
  <c r="Y42" i="2"/>
  <c r="Z42" i="2"/>
  <c r="AA42" i="2"/>
  <c r="AB42" i="2"/>
  <c r="AC42" i="2"/>
  <c r="AD42" i="2"/>
  <c r="AE42" i="2"/>
  <c r="AF42" i="2"/>
  <c r="J43" i="2"/>
  <c r="K43" i="2"/>
  <c r="L43" i="2"/>
  <c r="M43" i="2"/>
  <c r="N43" i="2"/>
  <c r="O43" i="2"/>
  <c r="P43" i="2"/>
  <c r="R43" i="2"/>
  <c r="V43" i="2"/>
  <c r="W43" i="2"/>
  <c r="X43" i="2"/>
  <c r="Y43" i="2"/>
  <c r="Z43" i="2"/>
  <c r="AA43" i="2"/>
  <c r="AB43" i="2"/>
  <c r="AC43" i="2"/>
  <c r="AD43" i="2"/>
  <c r="AE43" i="2"/>
  <c r="AF43" i="2"/>
  <c r="J44" i="2"/>
  <c r="K44" i="2"/>
  <c r="L44" i="2"/>
  <c r="M44" i="2"/>
  <c r="N44" i="2"/>
  <c r="O44" i="2"/>
  <c r="P44" i="2"/>
  <c r="Q44" i="2"/>
  <c r="R44" i="2"/>
  <c r="W44" i="2"/>
  <c r="X44" i="2"/>
  <c r="Y44" i="2"/>
  <c r="Z44" i="2"/>
  <c r="AA44" i="2"/>
  <c r="AB44" i="2"/>
  <c r="AC44" i="2"/>
  <c r="AD44" i="2"/>
  <c r="AE44" i="2"/>
  <c r="AF44" i="2"/>
  <c r="J45" i="2"/>
  <c r="K45" i="2"/>
  <c r="L45" i="2"/>
  <c r="M45" i="2"/>
  <c r="N45" i="2"/>
  <c r="O45" i="2"/>
  <c r="P45" i="2"/>
  <c r="Q45" i="2"/>
  <c r="V45" i="2"/>
  <c r="W45" i="2"/>
  <c r="X45" i="2"/>
  <c r="Y45" i="2"/>
  <c r="Z45" i="2"/>
  <c r="AA45" i="2"/>
  <c r="AB45" i="2"/>
  <c r="AC45" i="2"/>
  <c r="AD45" i="2"/>
  <c r="AE45" i="2"/>
  <c r="AF45" i="2"/>
  <c r="J46" i="2"/>
  <c r="K46" i="2"/>
  <c r="L46" i="2"/>
  <c r="M46" i="2"/>
  <c r="N46" i="2"/>
  <c r="O46" i="2"/>
  <c r="P46" i="2"/>
  <c r="Q46" i="2"/>
  <c r="R46" i="2"/>
  <c r="V46" i="2"/>
  <c r="W46" i="2"/>
  <c r="X46" i="2"/>
  <c r="Y46" i="2"/>
  <c r="Z46" i="2"/>
  <c r="AA46" i="2"/>
  <c r="AB46" i="2"/>
  <c r="AC46" i="2"/>
  <c r="AD46" i="2"/>
  <c r="AE46" i="2"/>
  <c r="AF46" i="2"/>
  <c r="J47" i="2"/>
  <c r="K47" i="2"/>
  <c r="L47" i="2"/>
  <c r="M47" i="2"/>
  <c r="N47" i="2"/>
  <c r="O47" i="2"/>
  <c r="P47" i="2"/>
  <c r="R47" i="2"/>
  <c r="V47" i="2"/>
  <c r="W47" i="2"/>
  <c r="X47" i="2"/>
  <c r="Y47" i="2"/>
  <c r="Z47" i="2"/>
  <c r="AA47" i="2"/>
  <c r="AB47" i="2"/>
  <c r="AC47" i="2"/>
  <c r="AD47" i="2"/>
  <c r="AE47" i="2"/>
  <c r="AF47" i="2"/>
  <c r="J48" i="2"/>
  <c r="K48" i="2"/>
  <c r="L48" i="2"/>
  <c r="M48" i="2"/>
  <c r="N48" i="2"/>
  <c r="O48" i="2"/>
  <c r="P48" i="2"/>
  <c r="R48" i="2"/>
  <c r="V48" i="2"/>
  <c r="W48" i="2"/>
  <c r="X48" i="2"/>
  <c r="Y48" i="2"/>
  <c r="Z48" i="2"/>
  <c r="AA48" i="2"/>
  <c r="AB48" i="2"/>
  <c r="AC48" i="2"/>
  <c r="AD48" i="2"/>
  <c r="AE48" i="2"/>
  <c r="AF48" i="2"/>
  <c r="J49" i="2"/>
  <c r="K49" i="2"/>
  <c r="L49" i="2"/>
  <c r="M49" i="2"/>
  <c r="N49" i="2"/>
  <c r="O49" i="2"/>
  <c r="P49" i="2"/>
  <c r="R49" i="2"/>
  <c r="V49" i="2"/>
  <c r="W49" i="2"/>
  <c r="X49" i="2"/>
  <c r="Y49" i="2"/>
  <c r="Z49" i="2"/>
  <c r="AA49" i="2"/>
  <c r="AB49" i="2"/>
  <c r="AC49" i="2"/>
  <c r="AD49" i="2"/>
  <c r="AE49" i="2"/>
  <c r="AF49" i="2"/>
  <c r="J50" i="2"/>
  <c r="K50" i="2"/>
  <c r="L50" i="2"/>
  <c r="M50" i="2"/>
  <c r="N50" i="2"/>
  <c r="O50" i="2"/>
  <c r="P50" i="2"/>
  <c r="R50" i="2"/>
  <c r="W50" i="2"/>
  <c r="X50" i="2"/>
  <c r="Y50" i="2"/>
  <c r="Z50" i="2"/>
  <c r="AA50" i="2"/>
  <c r="AB50" i="2"/>
  <c r="AC50" i="2"/>
  <c r="AD50" i="2"/>
  <c r="AE50" i="2"/>
  <c r="AF50" i="2"/>
  <c r="J51" i="2"/>
  <c r="K51" i="2"/>
  <c r="L51" i="2"/>
  <c r="M51" i="2"/>
  <c r="N51" i="2"/>
  <c r="O51" i="2"/>
  <c r="P51" i="2"/>
  <c r="R51" i="2"/>
  <c r="V51" i="2"/>
  <c r="W51" i="2"/>
  <c r="X51" i="2"/>
  <c r="Y51" i="2"/>
  <c r="Z51" i="2"/>
  <c r="AA51" i="2"/>
  <c r="AB51" i="2"/>
  <c r="AC51" i="2"/>
  <c r="AD51" i="2"/>
  <c r="AE51" i="2"/>
  <c r="AF51" i="2"/>
  <c r="J52" i="2"/>
  <c r="K52" i="2"/>
  <c r="L52" i="2"/>
  <c r="M52" i="2"/>
  <c r="N52" i="2"/>
  <c r="O52" i="2"/>
  <c r="P52" i="2"/>
  <c r="R52" i="2"/>
  <c r="V52" i="2"/>
  <c r="W52" i="2"/>
  <c r="X52" i="2"/>
  <c r="Y52" i="2"/>
  <c r="Z52" i="2"/>
  <c r="AA52" i="2"/>
  <c r="AB52" i="2"/>
  <c r="AC52" i="2"/>
  <c r="AD52" i="2"/>
  <c r="AE52" i="2"/>
  <c r="AF52" i="2"/>
  <c r="J53" i="2"/>
  <c r="K53" i="2"/>
  <c r="L53" i="2"/>
  <c r="M53" i="2"/>
  <c r="N53" i="2"/>
  <c r="O53" i="2"/>
  <c r="P53" i="2"/>
  <c r="R53" i="2"/>
  <c r="V53" i="2"/>
  <c r="W53" i="2"/>
  <c r="X53" i="2"/>
  <c r="Y53" i="2"/>
  <c r="Z53" i="2"/>
  <c r="AA53" i="2"/>
  <c r="AB53" i="2"/>
  <c r="AC53" i="2"/>
  <c r="AD53" i="2"/>
  <c r="AE53" i="2"/>
  <c r="AF53" i="2"/>
  <c r="J54" i="2"/>
  <c r="K54" i="2"/>
  <c r="L54" i="2"/>
  <c r="M54" i="2"/>
  <c r="N54" i="2"/>
  <c r="O54" i="2"/>
  <c r="P54" i="2"/>
  <c r="R54" i="2"/>
  <c r="V54" i="2"/>
  <c r="W54" i="2"/>
  <c r="X54" i="2"/>
  <c r="Y54" i="2"/>
  <c r="Z54" i="2"/>
  <c r="AA54" i="2"/>
  <c r="AB54" i="2"/>
  <c r="AC54" i="2"/>
  <c r="AD54" i="2"/>
  <c r="AE54" i="2"/>
  <c r="AF54" i="2"/>
  <c r="J55" i="2"/>
  <c r="K55" i="2"/>
  <c r="L55" i="2"/>
  <c r="M55" i="2"/>
  <c r="N55" i="2"/>
  <c r="O55" i="2"/>
  <c r="P55" i="2"/>
  <c r="R55" i="2"/>
  <c r="V55" i="2"/>
  <c r="W55" i="2"/>
  <c r="X55" i="2"/>
  <c r="Y55" i="2"/>
  <c r="Z55" i="2"/>
  <c r="AA55" i="2"/>
  <c r="AB55" i="2"/>
  <c r="AC55" i="2"/>
  <c r="AD55" i="2"/>
  <c r="AE55" i="2"/>
  <c r="AF55" i="2"/>
  <c r="J56" i="2"/>
  <c r="K56" i="2"/>
  <c r="L56" i="2"/>
  <c r="M56" i="2"/>
  <c r="N56" i="2"/>
  <c r="O56" i="2"/>
  <c r="P56" i="2"/>
  <c r="W56" i="2"/>
  <c r="X56" i="2"/>
  <c r="Y56" i="2"/>
  <c r="Z56" i="2"/>
  <c r="AA56" i="2"/>
  <c r="AB56" i="2"/>
  <c r="AC56" i="2"/>
  <c r="AD56" i="2"/>
  <c r="AE56" i="2"/>
  <c r="AF56" i="2"/>
  <c r="J57" i="2"/>
  <c r="K57" i="2"/>
  <c r="L57" i="2"/>
  <c r="M57" i="2"/>
  <c r="N57" i="2"/>
  <c r="O57" i="2"/>
  <c r="P57" i="2"/>
  <c r="R57" i="2"/>
  <c r="V57" i="2"/>
  <c r="W57" i="2"/>
  <c r="X57" i="2"/>
  <c r="Y57" i="2"/>
  <c r="Z57" i="2"/>
  <c r="AA57" i="2"/>
  <c r="AB57" i="2"/>
  <c r="AC57" i="2"/>
  <c r="AD57" i="2"/>
  <c r="AE57" i="2"/>
  <c r="AF57" i="2"/>
  <c r="J58" i="2"/>
  <c r="K58" i="2"/>
  <c r="L58" i="2"/>
  <c r="M58" i="2"/>
  <c r="N58" i="2"/>
  <c r="O58" i="2"/>
  <c r="P58" i="2"/>
  <c r="R58" i="2"/>
  <c r="V58" i="2"/>
  <c r="W58" i="2"/>
  <c r="X58" i="2"/>
  <c r="Y58" i="2"/>
  <c r="Z58" i="2"/>
  <c r="AA58" i="2"/>
  <c r="AB58" i="2"/>
  <c r="AC58" i="2"/>
  <c r="AD58" i="2"/>
  <c r="AE58" i="2"/>
  <c r="AF58" i="2"/>
  <c r="J59" i="2"/>
  <c r="K59" i="2"/>
  <c r="L59" i="2"/>
  <c r="M59" i="2"/>
  <c r="N59" i="2"/>
  <c r="O59" i="2"/>
  <c r="P59" i="2"/>
  <c r="Q59" i="2"/>
  <c r="R59" i="2"/>
  <c r="V59" i="2"/>
  <c r="W59" i="2"/>
  <c r="X59" i="2"/>
  <c r="Y59" i="2"/>
  <c r="Z59" i="2"/>
  <c r="AA59" i="2"/>
  <c r="AB59" i="2"/>
  <c r="AC59" i="2"/>
  <c r="AD59" i="2"/>
  <c r="AE59" i="2"/>
  <c r="AF59" i="2"/>
  <c r="J60" i="2"/>
  <c r="K60" i="2"/>
  <c r="L60" i="2"/>
  <c r="M60" i="2"/>
  <c r="N60" i="2"/>
  <c r="O60" i="2"/>
  <c r="P60" i="2"/>
  <c r="Q60" i="2"/>
  <c r="R60" i="2"/>
  <c r="V60" i="2"/>
  <c r="W60" i="2"/>
  <c r="X60" i="2"/>
  <c r="Y60" i="2"/>
  <c r="Z60" i="2"/>
  <c r="AA60" i="2"/>
  <c r="AB60" i="2"/>
  <c r="AC60" i="2"/>
  <c r="AD60" i="2"/>
  <c r="AE60" i="2"/>
  <c r="AF60" i="2"/>
  <c r="J61" i="2"/>
  <c r="K61" i="2"/>
  <c r="L61" i="2"/>
  <c r="M61" i="2"/>
  <c r="N61" i="2"/>
  <c r="O61" i="2"/>
  <c r="P61" i="2"/>
  <c r="R61" i="2"/>
  <c r="V61" i="2"/>
  <c r="W61" i="2"/>
  <c r="X61" i="2"/>
  <c r="Y61" i="2"/>
  <c r="Z61" i="2"/>
  <c r="AA61" i="2"/>
  <c r="AB61" i="2"/>
  <c r="AC61" i="2"/>
  <c r="AD61" i="2"/>
  <c r="AE61" i="2"/>
  <c r="AF61" i="2"/>
  <c r="J62" i="2"/>
  <c r="K62" i="2"/>
  <c r="L62" i="2"/>
  <c r="M62" i="2"/>
  <c r="N62" i="2"/>
  <c r="O62" i="2"/>
  <c r="P62" i="2"/>
  <c r="Q62" i="2"/>
  <c r="W62" i="2"/>
  <c r="X62" i="2"/>
  <c r="Y62" i="2"/>
  <c r="Z62" i="2"/>
  <c r="AA62" i="2"/>
  <c r="AB62" i="2"/>
  <c r="AC62" i="2"/>
  <c r="AD62" i="2"/>
  <c r="AE62" i="2"/>
  <c r="AF62" i="2"/>
  <c r="J63" i="2"/>
  <c r="K63" i="2"/>
  <c r="L63" i="2"/>
  <c r="M63" i="2"/>
  <c r="N63" i="2"/>
  <c r="O63" i="2"/>
  <c r="P63" i="2"/>
  <c r="R63" i="2"/>
  <c r="V63" i="2"/>
  <c r="W63" i="2"/>
  <c r="X63" i="2"/>
  <c r="Y63" i="2"/>
  <c r="Z63" i="2"/>
  <c r="AA63" i="2"/>
  <c r="AB63" i="2"/>
  <c r="AC63" i="2"/>
  <c r="AD63" i="2"/>
  <c r="AE63" i="2"/>
  <c r="AF63" i="2"/>
  <c r="J64" i="2"/>
  <c r="K64" i="2"/>
  <c r="L64" i="2"/>
  <c r="M64" i="2"/>
  <c r="N64" i="2"/>
  <c r="O64" i="2"/>
  <c r="P64" i="2"/>
  <c r="R64" i="2"/>
  <c r="V64" i="2"/>
  <c r="W64" i="2"/>
  <c r="X64" i="2"/>
  <c r="Y64" i="2"/>
  <c r="Z64" i="2"/>
  <c r="AA64" i="2"/>
  <c r="AB64" i="2"/>
  <c r="AC64" i="2"/>
  <c r="AD64" i="2"/>
  <c r="AE64" i="2"/>
  <c r="AF64" i="2"/>
  <c r="J65" i="2"/>
  <c r="K65" i="2"/>
  <c r="L65" i="2"/>
  <c r="M65" i="2"/>
  <c r="N65" i="2"/>
  <c r="O65" i="2"/>
  <c r="P65" i="2"/>
  <c r="R65" i="2"/>
  <c r="V65" i="2"/>
  <c r="W65" i="2"/>
  <c r="X65" i="2"/>
  <c r="Y65" i="2"/>
  <c r="Z65" i="2"/>
  <c r="AA65" i="2"/>
  <c r="AB65" i="2"/>
  <c r="AC65" i="2"/>
  <c r="AD65" i="2"/>
  <c r="AE65" i="2"/>
  <c r="AF65" i="2"/>
  <c r="J66" i="2"/>
  <c r="K66" i="2"/>
  <c r="L66" i="2"/>
  <c r="M66" i="2"/>
  <c r="N66" i="2"/>
  <c r="O66" i="2"/>
  <c r="P66" i="2"/>
  <c r="Q66" i="2"/>
  <c r="R66" i="2"/>
  <c r="V66" i="2"/>
  <c r="W66" i="2"/>
  <c r="X66" i="2"/>
  <c r="Y66" i="2"/>
  <c r="Z66" i="2"/>
  <c r="AA66" i="2"/>
  <c r="AB66" i="2"/>
  <c r="AC66" i="2"/>
  <c r="AD66" i="2"/>
  <c r="AE66" i="2"/>
  <c r="AF66" i="2"/>
  <c r="J67" i="2"/>
  <c r="K67" i="2"/>
  <c r="L67" i="2"/>
  <c r="M67" i="2"/>
  <c r="N67" i="2"/>
  <c r="O67" i="2"/>
  <c r="P67" i="2"/>
  <c r="Q67" i="2"/>
  <c r="R67" i="2"/>
  <c r="V67" i="2"/>
  <c r="W67" i="2"/>
  <c r="X67" i="2"/>
  <c r="Y67" i="2"/>
  <c r="Z67" i="2"/>
  <c r="AA67" i="2"/>
  <c r="AB67" i="2"/>
  <c r="AC67" i="2"/>
  <c r="AD67" i="2"/>
  <c r="AE67" i="2"/>
  <c r="AF67" i="2"/>
  <c r="J68" i="2"/>
  <c r="K68" i="2"/>
  <c r="L68" i="2"/>
  <c r="M68" i="2"/>
  <c r="N68" i="2"/>
  <c r="O68" i="2"/>
  <c r="P68" i="2"/>
  <c r="Q68" i="2"/>
  <c r="V68" i="2"/>
  <c r="W68" i="2"/>
  <c r="X68" i="2"/>
  <c r="Y68" i="2"/>
  <c r="Z68" i="2"/>
  <c r="AA68" i="2"/>
  <c r="AB68" i="2"/>
  <c r="AC68" i="2"/>
  <c r="AD68" i="2"/>
  <c r="AE68" i="2"/>
  <c r="AF68" i="2"/>
  <c r="J69" i="2"/>
  <c r="K69" i="2"/>
  <c r="L69" i="2"/>
  <c r="M69" i="2"/>
  <c r="N69" i="2"/>
  <c r="O69" i="2"/>
  <c r="P69" i="2"/>
  <c r="R69" i="2"/>
  <c r="V69" i="2"/>
  <c r="W69" i="2"/>
  <c r="X69" i="2"/>
  <c r="Y69" i="2"/>
  <c r="Z69" i="2"/>
  <c r="AA69" i="2"/>
  <c r="AB69" i="2"/>
  <c r="AC69" i="2"/>
  <c r="AD69" i="2"/>
  <c r="AE69" i="2"/>
  <c r="AF69" i="2"/>
  <c r="J70" i="2"/>
  <c r="K70" i="2"/>
  <c r="L70" i="2"/>
  <c r="M70" i="2"/>
  <c r="N70" i="2"/>
  <c r="O70" i="2"/>
  <c r="P70" i="2"/>
  <c r="R70" i="2"/>
  <c r="V70" i="2"/>
  <c r="W70" i="2"/>
  <c r="X70" i="2"/>
  <c r="Y70" i="2"/>
  <c r="Z70" i="2"/>
  <c r="AA70" i="2"/>
  <c r="AB70" i="2"/>
  <c r="AC70" i="2"/>
  <c r="AD70" i="2"/>
  <c r="AE70" i="2"/>
  <c r="AF70" i="2"/>
  <c r="J71" i="2"/>
  <c r="K71" i="2"/>
  <c r="L71" i="2"/>
  <c r="M71" i="2"/>
  <c r="N71" i="2"/>
  <c r="O71" i="2"/>
  <c r="P71" i="2"/>
  <c r="Q71" i="2"/>
  <c r="R71" i="2"/>
  <c r="S71" i="2"/>
  <c r="T71" i="2"/>
  <c r="U71" i="2"/>
  <c r="V71" i="2"/>
  <c r="W71" i="2"/>
  <c r="X71" i="2"/>
  <c r="Y71" i="2"/>
  <c r="Z71" i="2"/>
  <c r="AA71" i="2"/>
  <c r="AB71" i="2"/>
  <c r="AC71" i="2"/>
  <c r="AD71" i="2"/>
  <c r="AE71" i="2"/>
  <c r="AF71" i="2"/>
  <c r="J72" i="2"/>
  <c r="K72" i="2"/>
  <c r="L72" i="2"/>
  <c r="M72" i="2"/>
  <c r="N72" i="2"/>
  <c r="O72" i="2"/>
  <c r="P72" i="2"/>
  <c r="R72" i="2"/>
  <c r="V72" i="2"/>
  <c r="W72" i="2"/>
  <c r="X72" i="2"/>
  <c r="Y72" i="2"/>
  <c r="Z72" i="2"/>
  <c r="AA72" i="2"/>
  <c r="AB72" i="2"/>
  <c r="AC72" i="2"/>
  <c r="AD72" i="2"/>
  <c r="AE72" i="2"/>
  <c r="AF72" i="2"/>
  <c r="J73" i="2"/>
  <c r="K73" i="2"/>
  <c r="L73" i="2"/>
  <c r="M73" i="2"/>
  <c r="N73" i="2"/>
  <c r="O73" i="2"/>
  <c r="P73" i="2"/>
  <c r="Q73" i="2"/>
  <c r="R73" i="2"/>
  <c r="S73" i="2"/>
  <c r="T73" i="2"/>
  <c r="U73" i="2"/>
  <c r="V73" i="2"/>
  <c r="W73" i="2"/>
  <c r="X73" i="2"/>
  <c r="Y73" i="2"/>
  <c r="Z73" i="2"/>
  <c r="AA73" i="2"/>
  <c r="AB73" i="2"/>
  <c r="AC73" i="2"/>
  <c r="AD73" i="2"/>
  <c r="AE73" i="2"/>
  <c r="AF73" i="2"/>
  <c r="J74" i="2"/>
  <c r="K74" i="2"/>
  <c r="L74" i="2"/>
  <c r="M74" i="2"/>
  <c r="N74" i="2"/>
  <c r="O74" i="2"/>
  <c r="P74" i="2"/>
  <c r="W74" i="2"/>
  <c r="X74" i="2"/>
  <c r="Y74" i="2"/>
  <c r="Z74" i="2"/>
  <c r="AA74" i="2"/>
  <c r="AB74" i="2"/>
  <c r="AC74" i="2"/>
  <c r="AD74" i="2"/>
  <c r="AE74" i="2"/>
  <c r="AF74" i="2"/>
  <c r="J75" i="2"/>
  <c r="K75" i="2"/>
  <c r="L75" i="2"/>
  <c r="M75" i="2"/>
  <c r="N75" i="2"/>
  <c r="O75" i="2"/>
  <c r="P75" i="2"/>
  <c r="Q75" i="2"/>
  <c r="R75" i="2"/>
  <c r="S75" i="2"/>
  <c r="T75" i="2"/>
  <c r="U75" i="2"/>
  <c r="V75" i="2"/>
  <c r="W75" i="2"/>
  <c r="X75" i="2"/>
  <c r="Y75" i="2"/>
  <c r="Z75" i="2"/>
  <c r="AA75" i="2"/>
  <c r="AB75" i="2"/>
  <c r="AC75" i="2"/>
  <c r="AD75" i="2"/>
  <c r="AE75" i="2"/>
  <c r="AF75" i="2"/>
  <c r="J76" i="2"/>
  <c r="K76" i="2"/>
  <c r="L76" i="2"/>
  <c r="M76" i="2"/>
  <c r="N76" i="2"/>
  <c r="O76" i="2"/>
  <c r="P76" i="2"/>
  <c r="R76" i="2"/>
  <c r="V76" i="2"/>
  <c r="W76" i="2"/>
  <c r="X76" i="2"/>
  <c r="Y76" i="2"/>
  <c r="Z76" i="2"/>
  <c r="AA76" i="2"/>
  <c r="AB76" i="2"/>
  <c r="AC76" i="2"/>
  <c r="AD76" i="2"/>
  <c r="AE76" i="2"/>
  <c r="AF76" i="2"/>
  <c r="J77" i="2"/>
  <c r="K77" i="2"/>
  <c r="L77" i="2"/>
  <c r="M77" i="2"/>
  <c r="N77" i="2"/>
  <c r="O77" i="2"/>
  <c r="P77" i="2"/>
  <c r="R77" i="2"/>
  <c r="V77" i="2"/>
  <c r="W77" i="2"/>
  <c r="X77" i="2"/>
  <c r="Y77" i="2"/>
  <c r="Z77" i="2"/>
  <c r="AA77" i="2"/>
  <c r="AB77" i="2"/>
  <c r="AC77" i="2"/>
  <c r="AD77" i="2"/>
  <c r="AE77" i="2"/>
  <c r="AF77" i="2"/>
  <c r="J78" i="2"/>
  <c r="K78" i="2"/>
  <c r="L78" i="2"/>
  <c r="M78" i="2"/>
  <c r="N78" i="2"/>
  <c r="O78" i="2"/>
  <c r="P78" i="2"/>
  <c r="R78" i="2"/>
  <c r="V78" i="2"/>
  <c r="W78" i="2"/>
  <c r="X78" i="2"/>
  <c r="Y78" i="2"/>
  <c r="Z78" i="2"/>
  <c r="AA78" i="2"/>
  <c r="AB78" i="2"/>
  <c r="AC78" i="2"/>
  <c r="AD78" i="2"/>
  <c r="AE78" i="2"/>
  <c r="AF78" i="2"/>
  <c r="J79" i="2"/>
  <c r="K79" i="2"/>
  <c r="L79" i="2"/>
  <c r="M79" i="2"/>
  <c r="N79" i="2"/>
  <c r="O79" i="2"/>
  <c r="P79" i="2"/>
  <c r="R79" i="2"/>
  <c r="V79" i="2"/>
  <c r="W79" i="2"/>
  <c r="X79" i="2"/>
  <c r="Y79" i="2"/>
  <c r="Z79" i="2"/>
  <c r="AA79" i="2"/>
  <c r="AB79" i="2"/>
  <c r="AC79" i="2"/>
  <c r="AD79" i="2"/>
  <c r="AE79" i="2"/>
  <c r="AF79" i="2"/>
  <c r="J80" i="2"/>
  <c r="K80" i="2"/>
  <c r="L80" i="2"/>
  <c r="M80" i="2"/>
  <c r="N80" i="2"/>
  <c r="O80" i="2"/>
  <c r="P80" i="2"/>
  <c r="W80" i="2"/>
  <c r="X80" i="2"/>
  <c r="Y80" i="2"/>
  <c r="Z80" i="2"/>
  <c r="AA80" i="2"/>
  <c r="AB80" i="2"/>
  <c r="AC80" i="2"/>
  <c r="AD80" i="2"/>
  <c r="AE80" i="2"/>
  <c r="AF80" i="2"/>
  <c r="J81" i="2"/>
  <c r="K81" i="2"/>
  <c r="L81" i="2"/>
  <c r="M81" i="2"/>
  <c r="N81" i="2"/>
  <c r="O81" i="2"/>
  <c r="P81" i="2"/>
  <c r="Q81" i="2"/>
  <c r="R81" i="2"/>
  <c r="W81" i="2"/>
  <c r="X81" i="2"/>
  <c r="Y81" i="2"/>
  <c r="Z81" i="2"/>
  <c r="AA81" i="2"/>
  <c r="AB81" i="2"/>
  <c r="AC81" i="2"/>
  <c r="AD81" i="2"/>
  <c r="AE81" i="2"/>
  <c r="AF81" i="2"/>
  <c r="J82" i="2"/>
  <c r="K82" i="2"/>
  <c r="L82" i="2"/>
  <c r="M82" i="2"/>
  <c r="N82" i="2"/>
  <c r="O82" i="2"/>
  <c r="P82" i="2"/>
  <c r="R82" i="2"/>
  <c r="V82" i="2"/>
  <c r="W82" i="2"/>
  <c r="X82" i="2"/>
  <c r="Y82" i="2"/>
  <c r="Z82" i="2"/>
  <c r="AA82" i="2"/>
  <c r="AB82" i="2"/>
  <c r="AC82" i="2"/>
  <c r="AD82" i="2"/>
  <c r="AE82" i="2"/>
  <c r="AF82" i="2"/>
  <c r="J83" i="2"/>
  <c r="K83" i="2"/>
  <c r="L83" i="2"/>
  <c r="M83" i="2"/>
  <c r="N83" i="2"/>
  <c r="O83" i="2"/>
  <c r="P83" i="2"/>
  <c r="R83" i="2"/>
  <c r="V83" i="2"/>
  <c r="W83" i="2"/>
  <c r="X83" i="2"/>
  <c r="Y83" i="2"/>
  <c r="Z83" i="2"/>
  <c r="AA83" i="2"/>
  <c r="AB83" i="2"/>
  <c r="AC83" i="2"/>
  <c r="AD83" i="2"/>
  <c r="AE83" i="2"/>
  <c r="AF83" i="2"/>
  <c r="J84" i="2"/>
  <c r="K84" i="2"/>
  <c r="L84" i="2"/>
  <c r="M84" i="2"/>
  <c r="N84" i="2"/>
  <c r="O84" i="2"/>
  <c r="P84" i="2"/>
  <c r="R84" i="2"/>
  <c r="V84" i="2"/>
  <c r="W84" i="2"/>
  <c r="X84" i="2"/>
  <c r="Y84" i="2"/>
  <c r="Z84" i="2"/>
  <c r="AA84" i="2"/>
  <c r="AB84" i="2"/>
  <c r="AC84" i="2"/>
  <c r="AD84" i="2"/>
  <c r="AE84" i="2"/>
  <c r="AF84" i="2"/>
  <c r="J85" i="2"/>
  <c r="K85" i="2"/>
  <c r="L85" i="2"/>
  <c r="M85" i="2"/>
  <c r="N85" i="2"/>
  <c r="O85" i="2"/>
  <c r="P85" i="2"/>
  <c r="W85" i="2"/>
  <c r="X85" i="2"/>
  <c r="Y85" i="2"/>
  <c r="Z85" i="2"/>
  <c r="AA85" i="2"/>
  <c r="AB85" i="2"/>
  <c r="AC85" i="2"/>
  <c r="AD85" i="2"/>
  <c r="AE85" i="2"/>
  <c r="AF85" i="2"/>
  <c r="J86" i="2"/>
  <c r="K86" i="2"/>
  <c r="L86" i="2"/>
  <c r="M86" i="2"/>
  <c r="N86" i="2"/>
  <c r="O86" i="2"/>
  <c r="P86" i="2"/>
  <c r="Q86" i="2"/>
  <c r="R86" i="2"/>
  <c r="V86" i="2"/>
  <c r="W86" i="2"/>
  <c r="X86" i="2"/>
  <c r="Y86" i="2"/>
  <c r="Z86" i="2"/>
  <c r="AA86" i="2"/>
  <c r="AB86" i="2"/>
  <c r="AC86" i="2"/>
  <c r="AD86" i="2"/>
  <c r="AE86" i="2"/>
  <c r="AF86" i="2"/>
  <c r="J87" i="2"/>
  <c r="K87" i="2"/>
  <c r="L87" i="2"/>
  <c r="M87" i="2"/>
  <c r="N87" i="2"/>
  <c r="O87" i="2"/>
  <c r="P87" i="2"/>
  <c r="R87" i="2"/>
  <c r="V87" i="2"/>
  <c r="W87" i="2"/>
  <c r="X87" i="2"/>
  <c r="Y87" i="2"/>
  <c r="Z87" i="2"/>
  <c r="AA87" i="2"/>
  <c r="AB87" i="2"/>
  <c r="AC87" i="2"/>
  <c r="AD87" i="2"/>
  <c r="AE87" i="2"/>
  <c r="AF87" i="2"/>
  <c r="J88" i="2"/>
  <c r="K88" i="2"/>
  <c r="L88" i="2"/>
  <c r="M88" i="2"/>
  <c r="N88" i="2"/>
  <c r="O88" i="2"/>
  <c r="P88" i="2"/>
  <c r="R88" i="2"/>
  <c r="W88" i="2"/>
  <c r="X88" i="2"/>
  <c r="Y88" i="2"/>
  <c r="Z88" i="2"/>
  <c r="AA88" i="2"/>
  <c r="AB88" i="2"/>
  <c r="AC88" i="2"/>
  <c r="AD88" i="2"/>
  <c r="AE88" i="2"/>
  <c r="AF88" i="2"/>
  <c r="J89" i="2"/>
  <c r="K89" i="2"/>
  <c r="L89" i="2"/>
  <c r="M89" i="2"/>
  <c r="N89" i="2"/>
  <c r="O89" i="2"/>
  <c r="P89" i="2"/>
  <c r="Q89" i="2"/>
  <c r="R89" i="2"/>
  <c r="V89" i="2"/>
  <c r="W89" i="2"/>
  <c r="X89" i="2"/>
  <c r="Y89" i="2"/>
  <c r="Z89" i="2"/>
  <c r="AA89" i="2"/>
  <c r="AB89" i="2"/>
  <c r="AC89" i="2"/>
  <c r="AD89" i="2"/>
  <c r="AE89" i="2"/>
  <c r="AF89" i="2"/>
  <c r="J90" i="2"/>
  <c r="K90" i="2"/>
  <c r="L90" i="2"/>
  <c r="M90" i="2"/>
  <c r="N90" i="2"/>
  <c r="O90" i="2"/>
  <c r="P90" i="2"/>
  <c r="Q90" i="2"/>
  <c r="R90" i="2"/>
  <c r="V90" i="2"/>
  <c r="W90" i="2"/>
  <c r="X90" i="2"/>
  <c r="Y90" i="2"/>
  <c r="Z90" i="2"/>
  <c r="AA90" i="2"/>
  <c r="AB90" i="2"/>
  <c r="AC90" i="2"/>
  <c r="AD90" i="2"/>
  <c r="AE90" i="2"/>
  <c r="AF90" i="2"/>
  <c r="J91" i="2"/>
  <c r="K91" i="2"/>
  <c r="L91" i="2"/>
  <c r="M91" i="2"/>
  <c r="N91" i="2"/>
  <c r="O91" i="2"/>
  <c r="P91" i="2"/>
  <c r="W91" i="2"/>
  <c r="X91" i="2"/>
  <c r="Y91" i="2"/>
  <c r="Z91" i="2"/>
  <c r="AA91" i="2"/>
  <c r="AB91" i="2"/>
  <c r="AC91" i="2"/>
  <c r="AD91" i="2"/>
  <c r="AE91" i="2"/>
  <c r="AF91" i="2"/>
  <c r="J92" i="2"/>
  <c r="K92" i="2"/>
  <c r="L92" i="2"/>
  <c r="M92" i="2"/>
  <c r="N92" i="2"/>
  <c r="O92" i="2"/>
  <c r="P92" i="2"/>
  <c r="Q92" i="2"/>
  <c r="R92" i="2"/>
  <c r="V92" i="2"/>
  <c r="W92" i="2"/>
  <c r="X92" i="2"/>
  <c r="Y92" i="2"/>
  <c r="Z92" i="2"/>
  <c r="AA92" i="2"/>
  <c r="AB92" i="2"/>
  <c r="AC92" i="2"/>
  <c r="AD92" i="2"/>
  <c r="AE92" i="2"/>
  <c r="AF92" i="2"/>
  <c r="J93" i="2"/>
  <c r="K93" i="2"/>
  <c r="L93" i="2"/>
  <c r="M93" i="2"/>
  <c r="N93" i="2"/>
  <c r="O93" i="2"/>
  <c r="P93" i="2"/>
  <c r="R93" i="2"/>
  <c r="V93" i="2"/>
  <c r="W93" i="2"/>
  <c r="X93" i="2"/>
  <c r="Y93" i="2"/>
  <c r="Z93" i="2"/>
  <c r="AA93" i="2"/>
  <c r="AB93" i="2"/>
  <c r="AC93" i="2"/>
  <c r="AD93" i="2"/>
  <c r="AE93" i="2"/>
  <c r="AF93" i="2"/>
  <c r="J94" i="2"/>
  <c r="K94" i="2"/>
  <c r="L94" i="2"/>
  <c r="M94" i="2"/>
  <c r="N94" i="2"/>
  <c r="O94" i="2"/>
  <c r="P94" i="2"/>
  <c r="R94" i="2"/>
  <c r="V94" i="2"/>
  <c r="W94" i="2"/>
  <c r="X94" i="2"/>
  <c r="Y94" i="2"/>
  <c r="Z94" i="2"/>
  <c r="AA94" i="2"/>
  <c r="AB94" i="2"/>
  <c r="AC94" i="2"/>
  <c r="AD94" i="2"/>
  <c r="AE94" i="2"/>
  <c r="AF94" i="2"/>
  <c r="J95" i="2"/>
  <c r="K95" i="2"/>
  <c r="L95" i="2"/>
  <c r="M95" i="2"/>
  <c r="N95" i="2"/>
  <c r="O95" i="2"/>
  <c r="P95" i="2"/>
  <c r="R95" i="2"/>
  <c r="V95" i="2"/>
  <c r="W95" i="2"/>
  <c r="X95" i="2"/>
  <c r="Y95" i="2"/>
  <c r="Z95" i="2"/>
  <c r="AA95" i="2"/>
  <c r="AB95" i="2"/>
  <c r="AC95" i="2"/>
  <c r="AD95" i="2"/>
  <c r="AE95" i="2"/>
  <c r="AF95" i="2"/>
  <c r="J96" i="2"/>
  <c r="K96" i="2"/>
  <c r="L96" i="2"/>
  <c r="M96" i="2"/>
  <c r="N96" i="2"/>
  <c r="O96" i="2"/>
  <c r="P96" i="2"/>
  <c r="R96" i="2"/>
  <c r="V96" i="2"/>
  <c r="W96" i="2"/>
  <c r="X96" i="2"/>
  <c r="Y96" i="2"/>
  <c r="Z96" i="2"/>
  <c r="AA96" i="2"/>
  <c r="AB96" i="2"/>
  <c r="AC96" i="2"/>
  <c r="AD96" i="2"/>
  <c r="AE96" i="2"/>
  <c r="AF96" i="2"/>
  <c r="J97" i="2"/>
  <c r="K97" i="2"/>
  <c r="L97" i="2"/>
  <c r="M97" i="2"/>
  <c r="N97" i="2"/>
  <c r="O97" i="2"/>
  <c r="P97" i="2"/>
  <c r="R97" i="2"/>
  <c r="W97" i="2"/>
  <c r="X97" i="2"/>
  <c r="Y97" i="2"/>
  <c r="Z97" i="2"/>
  <c r="AA97" i="2"/>
  <c r="AB97" i="2"/>
  <c r="AC97" i="2"/>
  <c r="AD97" i="2"/>
  <c r="AE97" i="2"/>
  <c r="AF97" i="2"/>
  <c r="J98" i="2"/>
  <c r="K98" i="2"/>
  <c r="L98" i="2"/>
  <c r="M98" i="2"/>
  <c r="N98" i="2"/>
  <c r="O98" i="2"/>
  <c r="P98" i="2"/>
  <c r="Q98" i="2"/>
  <c r="R98" i="2"/>
  <c r="V98" i="2"/>
  <c r="W98" i="2"/>
  <c r="X98" i="2"/>
  <c r="Y98" i="2"/>
  <c r="Z98" i="2"/>
  <c r="AA98" i="2"/>
  <c r="AB98" i="2"/>
  <c r="AC98" i="2"/>
  <c r="AD98" i="2"/>
  <c r="AE98" i="2"/>
  <c r="AF98" i="2"/>
  <c r="J99" i="2"/>
  <c r="K99" i="2"/>
  <c r="L99" i="2"/>
  <c r="M99" i="2"/>
  <c r="N99" i="2"/>
  <c r="O99" i="2"/>
  <c r="P99" i="2"/>
  <c r="R99" i="2"/>
  <c r="V99" i="2"/>
  <c r="W99" i="2"/>
  <c r="X99" i="2"/>
  <c r="Y99" i="2"/>
  <c r="Z99" i="2"/>
  <c r="AA99" i="2"/>
  <c r="AB99" i="2"/>
  <c r="AC99" i="2"/>
  <c r="AD99" i="2"/>
  <c r="AE99" i="2"/>
  <c r="AF99" i="2"/>
  <c r="J100" i="2"/>
  <c r="K100" i="2"/>
  <c r="L100" i="2"/>
  <c r="M100" i="2"/>
  <c r="N100" i="2"/>
  <c r="O100" i="2"/>
  <c r="P100" i="2"/>
  <c r="R100" i="2"/>
  <c r="V100" i="2"/>
  <c r="W100" i="2"/>
  <c r="X100" i="2"/>
  <c r="Y100" i="2"/>
  <c r="Z100" i="2"/>
  <c r="AA100" i="2"/>
  <c r="AB100" i="2"/>
  <c r="AC100" i="2"/>
  <c r="AD100" i="2"/>
  <c r="AE100" i="2"/>
  <c r="AF100" i="2"/>
  <c r="J101" i="2"/>
  <c r="K101" i="2"/>
  <c r="L101" i="2"/>
  <c r="M101" i="2"/>
  <c r="N101" i="2"/>
  <c r="O101" i="2"/>
  <c r="P101" i="2"/>
  <c r="Q101" i="2"/>
  <c r="R101" i="2"/>
  <c r="V101" i="2"/>
  <c r="W101" i="2"/>
  <c r="X101" i="2"/>
  <c r="Y101" i="2"/>
  <c r="Z101" i="2"/>
  <c r="AA101" i="2"/>
  <c r="AB101" i="2"/>
  <c r="AC101" i="2"/>
  <c r="AD101" i="2"/>
  <c r="AE101" i="2"/>
  <c r="AF101" i="2"/>
  <c r="J102" i="2"/>
  <c r="K102" i="2"/>
  <c r="L102" i="2"/>
  <c r="M102" i="2"/>
  <c r="N102" i="2"/>
  <c r="O102" i="2"/>
  <c r="P102" i="2"/>
  <c r="R102" i="2"/>
  <c r="V102" i="2"/>
  <c r="W102" i="2"/>
  <c r="X102" i="2"/>
  <c r="Y102" i="2"/>
  <c r="Z102" i="2"/>
  <c r="AA102" i="2"/>
  <c r="AB102" i="2"/>
  <c r="AC102" i="2"/>
  <c r="AD102" i="2"/>
  <c r="AE102" i="2"/>
  <c r="AF102" i="2"/>
  <c r="J103" i="2"/>
  <c r="K103" i="2"/>
  <c r="L103" i="2"/>
  <c r="M103" i="2"/>
  <c r="N103" i="2"/>
  <c r="O103" i="2"/>
  <c r="P103" i="2"/>
  <c r="W103" i="2"/>
  <c r="X103" i="2"/>
  <c r="Y103" i="2"/>
  <c r="Z103" i="2"/>
  <c r="AA103" i="2"/>
  <c r="AB103" i="2"/>
  <c r="AC103" i="2"/>
  <c r="AD103" i="2"/>
  <c r="AE103" i="2"/>
  <c r="AF103" i="2"/>
  <c r="J104" i="2"/>
  <c r="K104" i="2"/>
  <c r="L104" i="2"/>
  <c r="M104" i="2"/>
  <c r="N104" i="2"/>
  <c r="O104" i="2"/>
  <c r="P104" i="2"/>
  <c r="Q104" i="2"/>
  <c r="R104" i="2"/>
  <c r="S104" i="2"/>
  <c r="V104" i="2"/>
  <c r="W104" i="2"/>
  <c r="X104" i="2"/>
  <c r="Y104" i="2"/>
  <c r="Z104" i="2"/>
  <c r="AA104" i="2"/>
  <c r="AB104" i="2"/>
  <c r="AC104" i="2"/>
  <c r="AD104" i="2"/>
  <c r="AE104" i="2"/>
  <c r="AF104" i="2"/>
  <c r="J105" i="2"/>
  <c r="K105" i="2"/>
  <c r="L105" i="2"/>
  <c r="M105" i="2"/>
  <c r="N105" i="2"/>
  <c r="O105" i="2"/>
  <c r="P105" i="2"/>
  <c r="R105" i="2"/>
  <c r="V105" i="2"/>
  <c r="W105" i="2"/>
  <c r="X105" i="2"/>
  <c r="Y105" i="2"/>
  <c r="Z105" i="2"/>
  <c r="AA105" i="2"/>
  <c r="AB105" i="2"/>
  <c r="AC105" i="2"/>
  <c r="AD105" i="2"/>
  <c r="AE105" i="2"/>
  <c r="AF105" i="2"/>
  <c r="J106" i="2"/>
  <c r="K106" i="2"/>
  <c r="L106" i="2"/>
  <c r="M106" i="2"/>
  <c r="N106" i="2"/>
  <c r="O106" i="2"/>
  <c r="P106" i="2"/>
  <c r="Q106" i="2"/>
  <c r="R106" i="2"/>
  <c r="W106" i="2"/>
  <c r="X106" i="2"/>
  <c r="Y106" i="2"/>
  <c r="Z106" i="2"/>
  <c r="AA106" i="2"/>
  <c r="AB106" i="2"/>
  <c r="AC106" i="2"/>
  <c r="AD106" i="2"/>
  <c r="AE106" i="2"/>
  <c r="AF106" i="2"/>
  <c r="J107" i="2"/>
  <c r="K107" i="2"/>
  <c r="L107" i="2"/>
  <c r="M107" i="2"/>
  <c r="N107" i="2"/>
  <c r="O107" i="2"/>
  <c r="P107" i="2"/>
  <c r="Q107" i="2"/>
  <c r="R107" i="2"/>
  <c r="V107" i="2"/>
  <c r="W107" i="2"/>
  <c r="X107" i="2"/>
  <c r="Y107" i="2"/>
  <c r="Z107" i="2"/>
  <c r="AA107" i="2"/>
  <c r="AB107" i="2"/>
  <c r="AC107" i="2"/>
  <c r="AD107" i="2"/>
  <c r="AE107" i="2"/>
  <c r="AF107" i="2"/>
  <c r="J108" i="2"/>
  <c r="K108" i="2"/>
  <c r="L108" i="2"/>
  <c r="M108" i="2"/>
  <c r="N108" i="2"/>
  <c r="O108" i="2"/>
  <c r="P108" i="2"/>
  <c r="R108" i="2"/>
  <c r="V108" i="2"/>
  <c r="W108" i="2"/>
  <c r="X108" i="2"/>
  <c r="Y108" i="2"/>
  <c r="Z108" i="2"/>
  <c r="AA108" i="2"/>
  <c r="AB108" i="2"/>
  <c r="AC108" i="2"/>
  <c r="AD108" i="2"/>
  <c r="AE108" i="2"/>
  <c r="AF108" i="2"/>
  <c r="J109" i="2"/>
  <c r="K109" i="2"/>
  <c r="L109" i="2"/>
  <c r="M109" i="2"/>
  <c r="N109" i="2"/>
  <c r="O109" i="2"/>
  <c r="P109" i="2"/>
  <c r="W109" i="2"/>
  <c r="X109" i="2"/>
  <c r="Y109" i="2"/>
  <c r="Z109" i="2"/>
  <c r="AA109" i="2"/>
  <c r="AB109" i="2"/>
  <c r="AC109" i="2"/>
  <c r="AD109" i="2"/>
  <c r="AE109" i="2"/>
  <c r="AF109" i="2"/>
  <c r="J110" i="2"/>
  <c r="K110" i="2"/>
  <c r="L110" i="2"/>
  <c r="M110" i="2"/>
  <c r="N110" i="2"/>
  <c r="O110" i="2"/>
  <c r="P110" i="2"/>
  <c r="Q110" i="2"/>
  <c r="R110" i="2"/>
  <c r="V110" i="2"/>
  <c r="W110" i="2"/>
  <c r="X110" i="2"/>
  <c r="Y110" i="2"/>
  <c r="Z110" i="2"/>
  <c r="AA110" i="2"/>
  <c r="AB110" i="2"/>
  <c r="AC110" i="2"/>
  <c r="AD110" i="2"/>
  <c r="AE110" i="2"/>
  <c r="AF110" i="2"/>
  <c r="J111" i="2"/>
  <c r="K111" i="2"/>
  <c r="L111" i="2"/>
  <c r="M111" i="2"/>
  <c r="N111" i="2"/>
  <c r="O111" i="2"/>
  <c r="P111" i="2"/>
  <c r="R111" i="2"/>
  <c r="V111" i="2"/>
  <c r="W111" i="2"/>
  <c r="X111" i="2"/>
  <c r="Y111" i="2"/>
  <c r="Z111" i="2"/>
  <c r="AA111" i="2"/>
  <c r="AB111" i="2"/>
  <c r="AC111" i="2"/>
  <c r="AD111" i="2"/>
  <c r="AE111" i="2"/>
  <c r="AF111" i="2"/>
  <c r="J112" i="2"/>
  <c r="K112" i="2"/>
  <c r="L112" i="2"/>
  <c r="M112" i="2"/>
  <c r="N112" i="2"/>
  <c r="O112" i="2"/>
  <c r="P112" i="2"/>
  <c r="R112" i="2"/>
  <c r="V112" i="2"/>
  <c r="W112" i="2"/>
  <c r="X112" i="2"/>
  <c r="Y112" i="2"/>
  <c r="Z112" i="2"/>
  <c r="AA112" i="2"/>
  <c r="AB112" i="2"/>
  <c r="AC112" i="2"/>
  <c r="AD112" i="2"/>
  <c r="AE112" i="2"/>
  <c r="AF112" i="2"/>
  <c r="J113" i="2"/>
  <c r="K113" i="2"/>
  <c r="L113" i="2"/>
  <c r="M113" i="2"/>
  <c r="N113" i="2"/>
  <c r="O113" i="2"/>
  <c r="P113" i="2"/>
  <c r="Q113" i="2"/>
  <c r="R113" i="2"/>
  <c r="V113" i="2"/>
  <c r="W113" i="2"/>
  <c r="X113" i="2"/>
  <c r="Y113" i="2"/>
  <c r="Z113" i="2"/>
  <c r="AA113" i="2"/>
  <c r="AB113" i="2"/>
  <c r="AC113" i="2"/>
  <c r="AD113" i="2"/>
  <c r="AE113" i="2"/>
  <c r="AF113" i="2"/>
  <c r="J114" i="2"/>
  <c r="K114" i="2"/>
  <c r="L114" i="2"/>
  <c r="M114" i="2"/>
  <c r="N114" i="2"/>
  <c r="O114" i="2"/>
  <c r="P114" i="2"/>
  <c r="R114" i="2"/>
  <c r="V114" i="2"/>
  <c r="W114" i="2"/>
  <c r="X114" i="2"/>
  <c r="Y114" i="2"/>
  <c r="Z114" i="2"/>
  <c r="AA114" i="2"/>
  <c r="AB114" i="2"/>
  <c r="AC114" i="2"/>
  <c r="AD114" i="2"/>
  <c r="AE114" i="2"/>
  <c r="AF114" i="2"/>
  <c r="J115" i="2"/>
  <c r="K115" i="2"/>
  <c r="L115" i="2"/>
  <c r="M115" i="2"/>
  <c r="N115" i="2"/>
  <c r="O115" i="2"/>
  <c r="P115" i="2"/>
  <c r="W115" i="2"/>
  <c r="X115" i="2"/>
  <c r="Y115" i="2"/>
  <c r="Z115" i="2"/>
  <c r="AA115" i="2"/>
  <c r="AB115" i="2"/>
  <c r="AC115" i="2"/>
  <c r="AD115" i="2"/>
  <c r="AE115" i="2"/>
  <c r="AF115" i="2"/>
  <c r="J116" i="2"/>
  <c r="K116" i="2"/>
  <c r="L116" i="2"/>
  <c r="M116" i="2"/>
  <c r="N116" i="2"/>
  <c r="O116" i="2"/>
  <c r="P116" i="2"/>
  <c r="Q116" i="2"/>
  <c r="R116" i="2"/>
  <c r="V116" i="2"/>
  <c r="W116" i="2"/>
  <c r="X116" i="2"/>
  <c r="Y116" i="2"/>
  <c r="Z116" i="2"/>
  <c r="AA116" i="2"/>
  <c r="AB116" i="2"/>
  <c r="AC116" i="2"/>
  <c r="AD116" i="2"/>
  <c r="AE116" i="2"/>
  <c r="AF116" i="2"/>
  <c r="J117" i="2"/>
  <c r="K117" i="2"/>
  <c r="L117" i="2"/>
  <c r="M117" i="2"/>
  <c r="N117" i="2"/>
  <c r="O117" i="2"/>
  <c r="P117" i="2"/>
  <c r="R117" i="2"/>
  <c r="V117" i="2"/>
  <c r="W117" i="2"/>
  <c r="X117" i="2"/>
  <c r="Y117" i="2"/>
  <c r="Z117" i="2"/>
  <c r="AA117" i="2"/>
  <c r="AB117" i="2"/>
  <c r="AC117" i="2"/>
  <c r="AD117" i="2"/>
  <c r="AE117" i="2"/>
  <c r="AF117" i="2"/>
  <c r="J118" i="2"/>
  <c r="K118" i="2"/>
  <c r="L118" i="2"/>
  <c r="M118" i="2"/>
  <c r="N118" i="2"/>
  <c r="O118" i="2"/>
  <c r="P118" i="2"/>
  <c r="R118" i="2"/>
  <c r="V118" i="2"/>
  <c r="W118" i="2"/>
  <c r="X118" i="2"/>
  <c r="Y118" i="2"/>
  <c r="Z118" i="2"/>
  <c r="AA118" i="2"/>
  <c r="AB118" i="2"/>
  <c r="AC118" i="2"/>
  <c r="AD118" i="2"/>
  <c r="AE118" i="2"/>
  <c r="AF118" i="2"/>
  <c r="J119" i="2"/>
  <c r="K119" i="2"/>
  <c r="L119" i="2"/>
  <c r="M119" i="2"/>
  <c r="N119" i="2"/>
  <c r="O119" i="2"/>
  <c r="P119" i="2"/>
  <c r="Q119" i="2"/>
  <c r="R119" i="2"/>
  <c r="V119" i="2"/>
  <c r="W119" i="2"/>
  <c r="X119" i="2"/>
  <c r="Y119" i="2"/>
  <c r="Z119" i="2"/>
  <c r="AA119" i="2"/>
  <c r="AB119" i="2"/>
  <c r="AC119" i="2"/>
  <c r="AD119" i="2"/>
  <c r="AE119" i="2"/>
  <c r="AF119" i="2"/>
  <c r="J120" i="2"/>
  <c r="K120" i="2"/>
  <c r="L120" i="2"/>
  <c r="M120" i="2"/>
  <c r="N120" i="2"/>
  <c r="O120" i="2"/>
  <c r="P120" i="2"/>
  <c r="Q120" i="2"/>
  <c r="R120" i="2"/>
  <c r="V120" i="2"/>
  <c r="W120" i="2"/>
  <c r="X120" i="2"/>
  <c r="Y120" i="2"/>
  <c r="Z120" i="2"/>
  <c r="AA120" i="2"/>
  <c r="AB120" i="2"/>
  <c r="AC120" i="2"/>
  <c r="AD120" i="2"/>
  <c r="AE120" i="2"/>
  <c r="AF120" i="2"/>
  <c r="J121" i="2"/>
  <c r="K121" i="2"/>
  <c r="L121" i="2"/>
  <c r="M121" i="2"/>
  <c r="N121" i="2"/>
  <c r="O121" i="2"/>
  <c r="P121" i="2"/>
  <c r="W121" i="2"/>
  <c r="X121" i="2"/>
  <c r="Y121" i="2"/>
  <c r="Z121" i="2"/>
  <c r="AA121" i="2"/>
  <c r="AB121" i="2"/>
  <c r="AC121" i="2"/>
  <c r="AD121" i="2"/>
  <c r="AE121" i="2"/>
  <c r="AF121" i="2"/>
  <c r="J122" i="2"/>
  <c r="K122" i="2"/>
  <c r="L122" i="2"/>
  <c r="M122" i="2"/>
  <c r="N122" i="2"/>
  <c r="O122" i="2"/>
  <c r="P122" i="2"/>
  <c r="Q122" i="2"/>
  <c r="R122" i="2"/>
  <c r="W122" i="2"/>
  <c r="X122" i="2"/>
  <c r="Y122" i="2"/>
  <c r="Z122" i="2"/>
  <c r="AA122" i="2"/>
  <c r="AB122" i="2"/>
  <c r="AC122" i="2"/>
  <c r="AD122" i="2"/>
  <c r="AE122" i="2"/>
  <c r="AF122" i="2"/>
  <c r="J123" i="2"/>
  <c r="K123" i="2"/>
  <c r="L123" i="2"/>
  <c r="M123" i="2"/>
  <c r="N123" i="2"/>
  <c r="O123" i="2"/>
  <c r="P123" i="2"/>
  <c r="R123" i="2"/>
  <c r="W123" i="2"/>
  <c r="X123" i="2"/>
  <c r="Y123" i="2"/>
  <c r="Z123" i="2"/>
  <c r="AA123" i="2"/>
  <c r="AB123" i="2"/>
  <c r="AC123" i="2"/>
  <c r="AD123" i="2"/>
  <c r="AE123" i="2"/>
  <c r="AF123" i="2"/>
  <c r="J124" i="2"/>
  <c r="K124" i="2"/>
  <c r="L124" i="2"/>
  <c r="M124" i="2"/>
  <c r="N124" i="2"/>
  <c r="O124" i="2"/>
  <c r="P124" i="2"/>
  <c r="R124" i="2"/>
  <c r="W124" i="2"/>
  <c r="X124" i="2"/>
  <c r="Y124" i="2"/>
  <c r="Z124" i="2"/>
  <c r="AA124" i="2"/>
  <c r="AB124" i="2"/>
  <c r="AC124" i="2"/>
  <c r="AD124" i="2"/>
  <c r="AE124" i="2"/>
  <c r="AF124" i="2"/>
  <c r="J125" i="2"/>
  <c r="K125" i="2"/>
  <c r="L125" i="2"/>
  <c r="M125" i="2"/>
  <c r="N125" i="2"/>
  <c r="O125" i="2"/>
  <c r="P125" i="2"/>
  <c r="R125" i="2"/>
  <c r="V125" i="2"/>
  <c r="W125" i="2"/>
  <c r="X125" i="2"/>
  <c r="Y125" i="2"/>
  <c r="Z125" i="2"/>
  <c r="AA125" i="2"/>
  <c r="AB125" i="2"/>
  <c r="AC125" i="2"/>
  <c r="AD125" i="2"/>
  <c r="AE125" i="2"/>
  <c r="AF125" i="2"/>
  <c r="J126" i="2"/>
  <c r="K126" i="2"/>
  <c r="L126" i="2"/>
  <c r="M126" i="2"/>
  <c r="N126" i="2"/>
  <c r="O126" i="2"/>
  <c r="P126" i="2"/>
  <c r="Q126" i="2"/>
  <c r="R126" i="2"/>
  <c r="W126" i="2"/>
  <c r="X126" i="2"/>
  <c r="Y126" i="2"/>
  <c r="Z126" i="2"/>
  <c r="AA126" i="2"/>
  <c r="AB126" i="2"/>
  <c r="AC126" i="2"/>
  <c r="AD126" i="2"/>
  <c r="AE126" i="2"/>
  <c r="AF126" i="2"/>
  <c r="J127" i="2"/>
  <c r="K127" i="2"/>
  <c r="L127" i="2"/>
  <c r="M127" i="2"/>
  <c r="N127" i="2"/>
  <c r="O127" i="2"/>
  <c r="P127" i="2"/>
  <c r="R127" i="2"/>
  <c r="V127" i="2"/>
  <c r="W127" i="2"/>
  <c r="X127" i="2"/>
  <c r="Y127" i="2"/>
  <c r="Z127" i="2"/>
  <c r="AA127" i="2"/>
  <c r="AB127" i="2"/>
  <c r="AC127" i="2"/>
  <c r="AD127" i="2"/>
  <c r="AE127" i="2"/>
  <c r="AF127" i="2"/>
  <c r="J128" i="2"/>
  <c r="K128" i="2"/>
  <c r="L128" i="2"/>
  <c r="M128" i="2"/>
  <c r="N128" i="2"/>
  <c r="O128" i="2"/>
  <c r="P128" i="2"/>
  <c r="R128" i="2"/>
  <c r="W128" i="2"/>
  <c r="X128" i="2"/>
  <c r="Y128" i="2"/>
  <c r="Z128" i="2"/>
  <c r="AA128" i="2"/>
  <c r="AB128" i="2"/>
  <c r="AC128" i="2"/>
  <c r="AD128" i="2"/>
  <c r="AE128" i="2"/>
  <c r="AF128" i="2"/>
  <c r="J129" i="2"/>
  <c r="K129" i="2"/>
  <c r="L129" i="2"/>
  <c r="M129" i="2"/>
  <c r="N129" i="2"/>
  <c r="O129" i="2"/>
  <c r="P129" i="2"/>
  <c r="Q129" i="2"/>
  <c r="R129" i="2"/>
  <c r="W129" i="2"/>
  <c r="X129" i="2"/>
  <c r="Y129" i="2"/>
  <c r="Z129" i="2"/>
  <c r="AA129" i="2"/>
  <c r="AB129" i="2"/>
  <c r="AC129" i="2"/>
  <c r="AD129" i="2"/>
  <c r="AE129" i="2"/>
  <c r="AF129" i="2"/>
  <c r="J130" i="2"/>
  <c r="K130" i="2"/>
  <c r="L130" i="2"/>
  <c r="M130" i="2"/>
  <c r="N130" i="2"/>
  <c r="O130" i="2"/>
  <c r="P130" i="2"/>
  <c r="R130" i="2"/>
  <c r="W130" i="2"/>
  <c r="X130" i="2"/>
  <c r="Y130" i="2"/>
  <c r="Z130" i="2"/>
  <c r="AA130" i="2"/>
  <c r="AB130" i="2"/>
  <c r="AC130" i="2"/>
  <c r="AD130" i="2"/>
  <c r="AE130" i="2"/>
  <c r="AF130" i="2"/>
  <c r="J131" i="2"/>
  <c r="K131" i="2"/>
  <c r="L131" i="2"/>
  <c r="M131" i="2"/>
  <c r="N131" i="2"/>
  <c r="O131" i="2"/>
  <c r="P131" i="2"/>
  <c r="Q131" i="2"/>
  <c r="R131" i="2"/>
  <c r="V131" i="2"/>
  <c r="W131" i="2"/>
  <c r="X131" i="2"/>
  <c r="Y131" i="2"/>
  <c r="Z131" i="2"/>
  <c r="AA131" i="2"/>
  <c r="AB131" i="2"/>
  <c r="AC131" i="2"/>
  <c r="AD131" i="2"/>
  <c r="AE131" i="2"/>
  <c r="AF131" i="2"/>
  <c r="J132" i="2"/>
  <c r="K132" i="2"/>
  <c r="L132" i="2"/>
  <c r="M132" i="2"/>
  <c r="N132" i="2"/>
  <c r="O132" i="2"/>
  <c r="P132" i="2"/>
  <c r="W132" i="2"/>
  <c r="X132" i="2"/>
  <c r="Y132" i="2"/>
  <c r="Z132" i="2"/>
  <c r="AA132" i="2"/>
  <c r="AB132" i="2"/>
  <c r="AC132" i="2"/>
  <c r="AD132" i="2"/>
  <c r="AE132" i="2"/>
  <c r="AF132" i="2"/>
  <c r="J133" i="2"/>
  <c r="K133" i="2"/>
  <c r="L133" i="2"/>
  <c r="M133" i="2"/>
  <c r="N133" i="2"/>
  <c r="O133" i="2"/>
  <c r="P133" i="2"/>
  <c r="R133" i="2"/>
  <c r="V133" i="2"/>
  <c r="W133" i="2"/>
  <c r="X133" i="2"/>
  <c r="Y133" i="2"/>
  <c r="Z133" i="2"/>
  <c r="AA133" i="2"/>
  <c r="AB133" i="2"/>
  <c r="AC133" i="2"/>
  <c r="AD133" i="2"/>
  <c r="AE133" i="2"/>
  <c r="AF133" i="2"/>
  <c r="J134" i="2"/>
  <c r="K134" i="2"/>
  <c r="L134" i="2"/>
  <c r="M134" i="2"/>
  <c r="N134" i="2"/>
  <c r="O134" i="2"/>
  <c r="P134" i="2"/>
  <c r="Q134" i="2"/>
  <c r="R134" i="2"/>
  <c r="W134" i="2"/>
  <c r="X134" i="2"/>
  <c r="Y134" i="2"/>
  <c r="Z134" i="2"/>
  <c r="AA134" i="2"/>
  <c r="AB134" i="2"/>
  <c r="AC134" i="2"/>
  <c r="AD134" i="2"/>
  <c r="AE134" i="2"/>
  <c r="AF134" i="2"/>
  <c r="J135" i="2"/>
  <c r="K135" i="2"/>
  <c r="L135" i="2"/>
  <c r="M135" i="2"/>
  <c r="N135" i="2"/>
  <c r="O135" i="2"/>
  <c r="P135" i="2"/>
  <c r="Q135" i="2"/>
  <c r="R135" i="2"/>
  <c r="W135" i="2"/>
  <c r="X135" i="2"/>
  <c r="Y135" i="2"/>
  <c r="Z135" i="2"/>
  <c r="AA135" i="2"/>
  <c r="AB135" i="2"/>
  <c r="AC135" i="2"/>
  <c r="AD135" i="2"/>
  <c r="AE135" i="2"/>
  <c r="AF135" i="2"/>
  <c r="AF3" i="2"/>
  <c r="AE3" i="2"/>
  <c r="AD3" i="2"/>
  <c r="AC3" i="2"/>
  <c r="AB3" i="2"/>
  <c r="AA3" i="2"/>
  <c r="Z3" i="2"/>
  <c r="Y3" i="2"/>
  <c r="X3" i="2"/>
  <c r="W3" i="2"/>
  <c r="R3" i="2"/>
  <c r="P3" i="2"/>
  <c r="O3" i="2"/>
  <c r="N3" i="2"/>
  <c r="M3" i="2"/>
  <c r="L3" i="2"/>
  <c r="K3" i="2"/>
  <c r="S89" i="2"/>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U13" i="2"/>
  <c r="S22" i="2"/>
  <c r="U31" i="2"/>
  <c r="U37" i="2"/>
  <c r="S48" i="2"/>
  <c r="U49" i="2"/>
  <c r="S54" i="2"/>
  <c r="S60" i="2"/>
  <c r="S66" i="2"/>
  <c r="U67" i="2"/>
  <c r="S72" i="2"/>
  <c r="S76" i="2"/>
  <c r="S78" i="2"/>
  <c r="S83" i="2"/>
  <c r="U84" i="2"/>
  <c r="S95" i="2"/>
  <c r="S107" i="2"/>
  <c r="S117" i="2"/>
  <c r="S119" i="2"/>
  <c r="A84" i="2" l="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T35" i="3"/>
  <c r="U35" i="3" s="1"/>
  <c r="S26" i="2"/>
  <c r="S101" i="2"/>
  <c r="S36" i="2"/>
  <c r="S10" i="2"/>
  <c r="Q57" i="2"/>
  <c r="Q51" i="2"/>
  <c r="Q42" i="2"/>
  <c r="Q10" i="2"/>
  <c r="Q55" i="2"/>
  <c r="Q50" i="2"/>
  <c r="Q26" i="2"/>
  <c r="Q22" i="2"/>
  <c r="Q16" i="2"/>
  <c r="Q77" i="2"/>
  <c r="Q38" i="2"/>
  <c r="S33" i="2"/>
  <c r="Q31" i="2"/>
  <c r="S113" i="2"/>
  <c r="S42" i="2"/>
  <c r="S16" i="2"/>
  <c r="Q125" i="2"/>
  <c r="Q95" i="2"/>
  <c r="Q83" i="2"/>
  <c r="Q48" i="2"/>
  <c r="Q33" i="2"/>
  <c r="Q24" i="2"/>
  <c r="S135" i="2"/>
  <c r="S18" i="2"/>
  <c r="S34" i="2"/>
  <c r="S46" i="2"/>
  <c r="S92" i="2"/>
  <c r="S57" i="2"/>
  <c r="S98" i="2"/>
  <c r="S116" i="2"/>
  <c r="S86" i="2"/>
  <c r="S51" i="2"/>
  <c r="S40" i="2"/>
  <c r="S24" i="2"/>
  <c r="S110" i="2"/>
  <c r="S4" i="2"/>
  <c r="S6" i="2"/>
  <c r="S28" i="2"/>
  <c r="S12" i="2"/>
  <c r="S45" i="2"/>
  <c r="Q123" i="2"/>
  <c r="Q70" i="2"/>
  <c r="Q56" i="2"/>
  <c r="Q40" i="2"/>
  <c r="Q34" i="2"/>
  <c r="Q13" i="2"/>
  <c r="Q6" i="2"/>
  <c r="S70" i="2"/>
  <c r="Q128" i="2"/>
  <c r="Q82" i="2"/>
  <c r="Q76" i="2"/>
  <c r="S82" i="2"/>
  <c r="Q111" i="2"/>
  <c r="Q28" i="2"/>
  <c r="R68" i="2"/>
  <c r="R56" i="2"/>
  <c r="R23" i="2"/>
  <c r="R121" i="2"/>
  <c r="R109" i="2"/>
  <c r="R91" i="2"/>
  <c r="R45" i="2"/>
  <c r="V17" i="2"/>
  <c r="R132" i="2"/>
  <c r="R62" i="2"/>
  <c r="R28" i="2"/>
  <c r="R17" i="2"/>
  <c r="R103" i="2"/>
  <c r="R85" i="2"/>
  <c r="R74" i="2"/>
  <c r="V39" i="2"/>
  <c r="R115" i="2"/>
  <c r="R80" i="2"/>
  <c r="R39" i="2"/>
  <c r="Q132" i="2"/>
  <c r="Q74" i="2"/>
  <c r="S64" i="2"/>
  <c r="S126" i="2"/>
  <c r="Q64" i="2"/>
  <c r="Q52" i="2"/>
  <c r="S69" i="2"/>
  <c r="Q14" i="2"/>
  <c r="Q80" i="2"/>
  <c r="Q35" i="2"/>
  <c r="S58" i="2"/>
  <c r="S8" i="2"/>
  <c r="Q103" i="2"/>
  <c r="Q41" i="2"/>
  <c r="Q8" i="2"/>
  <c r="S52" i="2"/>
  <c r="S132" i="2"/>
  <c r="Q109" i="2"/>
  <c r="S30" i="2"/>
  <c r="Q85" i="2"/>
  <c r="Q69" i="2"/>
  <c r="Q19" i="2"/>
  <c r="R13" i="2"/>
  <c r="V5" i="2"/>
  <c r="R10" i="2"/>
  <c r="T71" i="3"/>
  <c r="U71" i="3" s="1"/>
  <c r="V62" i="2" s="1"/>
  <c r="S62" i="2"/>
  <c r="T53" i="3"/>
  <c r="U53" i="3" s="1"/>
  <c r="V44" i="2" s="1"/>
  <c r="S44" i="2"/>
  <c r="T89" i="3"/>
  <c r="U89" i="3" s="1"/>
  <c r="V80" i="2" s="1"/>
  <c r="S80" i="2"/>
  <c r="Q78" i="2"/>
  <c r="Q58" i="2"/>
  <c r="S63" i="2"/>
  <c r="Q49" i="2"/>
  <c r="S39" i="2"/>
  <c r="S21" i="2"/>
  <c r="Q87" i="2"/>
  <c r="Q63" i="2"/>
  <c r="Q39" i="2"/>
  <c r="Q30" i="2"/>
  <c r="Q21" i="2"/>
  <c r="Q12" i="2"/>
  <c r="Q53" i="2"/>
  <c r="T4" i="2"/>
  <c r="U115" i="3"/>
  <c r="T106" i="2"/>
  <c r="T47" i="3"/>
  <c r="U47" i="3" s="1"/>
  <c r="V38" i="2" s="1"/>
  <c r="S38" i="2"/>
  <c r="T29" i="3"/>
  <c r="U29" i="3" s="1"/>
  <c r="V20" i="2" s="1"/>
  <c r="S20" i="2"/>
  <c r="T131" i="3"/>
  <c r="U131" i="3" s="1"/>
  <c r="V122" i="2" s="1"/>
  <c r="S122" i="2"/>
  <c r="S134" i="2"/>
  <c r="T143" i="3"/>
  <c r="U143" i="3" s="1"/>
  <c r="V134" i="2" s="1"/>
  <c r="S115" i="2"/>
  <c r="T124" i="3"/>
  <c r="U124" i="3" s="1"/>
  <c r="V115" i="2" s="1"/>
  <c r="T118" i="3"/>
  <c r="U118" i="3" s="1"/>
  <c r="V109" i="2" s="1"/>
  <c r="S109" i="2"/>
  <c r="T112" i="3"/>
  <c r="U112" i="3" s="1"/>
  <c r="V103" i="2" s="1"/>
  <c r="S103" i="2"/>
  <c r="T106" i="3"/>
  <c r="U106" i="3" s="1"/>
  <c r="V97" i="2" s="1"/>
  <c r="S97" i="2"/>
  <c r="T100" i="3"/>
  <c r="U100" i="3" s="1"/>
  <c r="V91" i="2" s="1"/>
  <c r="S91" i="2"/>
  <c r="T94" i="3"/>
  <c r="U94" i="3" s="1"/>
  <c r="V85" i="2" s="1"/>
  <c r="S85" i="2"/>
  <c r="T90" i="3"/>
  <c r="U90" i="3" s="1"/>
  <c r="S81" i="2"/>
  <c r="U97" i="3"/>
  <c r="V88" i="2" s="1"/>
  <c r="T88" i="2"/>
  <c r="T83" i="3"/>
  <c r="U83" i="3" s="1"/>
  <c r="V74" i="2" s="1"/>
  <c r="S74" i="2"/>
  <c r="T65" i="3"/>
  <c r="U65" i="3" s="1"/>
  <c r="V56" i="2" s="1"/>
  <c r="S56" i="2"/>
  <c r="S128" i="2"/>
  <c r="T137" i="3"/>
  <c r="U137" i="3" s="1"/>
  <c r="V128" i="2" s="1"/>
  <c r="S68" i="2"/>
  <c r="S50" i="2"/>
  <c r="S32" i="2"/>
  <c r="S14" i="2"/>
  <c r="Q61" i="2"/>
  <c r="Q47" i="2"/>
  <c r="Q36" i="2"/>
  <c r="Q25" i="2"/>
  <c r="Q11" i="2"/>
  <c r="Q79" i="2"/>
  <c r="Q118" i="2"/>
  <c r="Q115" i="2"/>
  <c r="Q112" i="2"/>
  <c r="Q100" i="2"/>
  <c r="Q97" i="2"/>
  <c r="Q94" i="2"/>
  <c r="Q91" i="2"/>
  <c r="Q88" i="2"/>
  <c r="Q72" i="2"/>
  <c r="Q65" i="2"/>
  <c r="Q54" i="2"/>
  <c r="Q43" i="2"/>
  <c r="Q29" i="2"/>
  <c r="Q18" i="2"/>
  <c r="Q7" i="2"/>
  <c r="T123" i="2"/>
  <c r="U132" i="3"/>
  <c r="T129" i="2"/>
  <c r="U138" i="3"/>
  <c r="T139" i="3"/>
  <c r="U139" i="3" s="1"/>
  <c r="V130" i="2" s="1"/>
  <c r="S130" i="2"/>
  <c r="S124" i="2"/>
  <c r="T133" i="3"/>
  <c r="U133" i="3" s="1"/>
  <c r="V124" i="2" s="1"/>
  <c r="T130" i="3"/>
  <c r="U130" i="3" s="1"/>
  <c r="V121" i="2" s="1"/>
  <c r="S121" i="2"/>
  <c r="U38" i="3"/>
  <c r="T29" i="2"/>
  <c r="U20" i="3"/>
  <c r="T11" i="2"/>
  <c r="Q133" i="2"/>
  <c r="Q121" i="2"/>
  <c r="Q108" i="2"/>
  <c r="Q84" i="2"/>
  <c r="Q105" i="2"/>
  <c r="S87" i="2"/>
  <c r="Q130" i="2"/>
  <c r="Q102" i="2"/>
  <c r="Q99" i="2"/>
  <c r="S93" i="2"/>
  <c r="T131" i="2"/>
  <c r="Q117" i="2"/>
  <c r="Q96" i="2"/>
  <c r="S111" i="2"/>
  <c r="S105" i="2"/>
  <c r="S99" i="2"/>
  <c r="Q127" i="2"/>
  <c r="Q124" i="2"/>
  <c r="Q114" i="2"/>
  <c r="Q93" i="2"/>
  <c r="V3" i="2"/>
  <c r="S3" i="2"/>
  <c r="U88" i="2"/>
  <c r="S129" i="2"/>
  <c r="S123" i="2"/>
  <c r="T118" i="2"/>
  <c r="T112" i="2"/>
  <c r="T100" i="2"/>
  <c r="T94" i="2"/>
  <c r="T77" i="2"/>
  <c r="T65" i="2"/>
  <c r="T59" i="2"/>
  <c r="T53" i="2"/>
  <c r="T47" i="2"/>
  <c r="T41" i="2"/>
  <c r="T35" i="2"/>
  <c r="T23" i="2"/>
  <c r="T17" i="2"/>
  <c r="T5" i="2"/>
  <c r="T125" i="2"/>
  <c r="S118" i="2"/>
  <c r="S112" i="2"/>
  <c r="S106" i="2"/>
  <c r="S100" i="2"/>
  <c r="S94" i="2"/>
  <c r="S88" i="2"/>
  <c r="S77" i="2"/>
  <c r="S65" i="2"/>
  <c r="S59" i="2"/>
  <c r="S53" i="2"/>
  <c r="S47" i="2"/>
  <c r="S41" i="2"/>
  <c r="S35" i="2"/>
  <c r="S29" i="2"/>
  <c r="S23" i="2"/>
  <c r="S17" i="2"/>
  <c r="S11" i="2"/>
  <c r="S5" i="2"/>
  <c r="S131" i="2"/>
  <c r="S125" i="2"/>
  <c r="T120" i="2"/>
  <c r="T114" i="2"/>
  <c r="T108" i="2"/>
  <c r="T102" i="2"/>
  <c r="T96" i="2"/>
  <c r="T90" i="2"/>
  <c r="T84" i="2"/>
  <c r="T79" i="2"/>
  <c r="T67" i="2"/>
  <c r="T61" i="2"/>
  <c r="T55" i="2"/>
  <c r="T49" i="2"/>
  <c r="T43" i="2"/>
  <c r="T37" i="2"/>
  <c r="T31" i="2"/>
  <c r="T25" i="2"/>
  <c r="T19" i="2"/>
  <c r="T13" i="2"/>
  <c r="T7" i="2"/>
  <c r="T133" i="2"/>
  <c r="T127" i="2"/>
  <c r="S120" i="2"/>
  <c r="S114" i="2"/>
  <c r="S108" i="2"/>
  <c r="S102" i="2"/>
  <c r="S96" i="2"/>
  <c r="S90" i="2"/>
  <c r="S84" i="2"/>
  <c r="S79" i="2"/>
  <c r="S67" i="2"/>
  <c r="S61" i="2"/>
  <c r="S55" i="2"/>
  <c r="S49" i="2"/>
  <c r="S43" i="2"/>
  <c r="S37" i="2"/>
  <c r="S31" i="2"/>
  <c r="S25" i="2"/>
  <c r="S19" i="2"/>
  <c r="S13" i="2"/>
  <c r="S7" i="2"/>
  <c r="S133" i="2"/>
  <c r="S127" i="2"/>
  <c r="T116" i="2"/>
  <c r="T110" i="2"/>
  <c r="T104" i="2"/>
  <c r="T98" i="2"/>
  <c r="T92" i="2"/>
  <c r="T86" i="2"/>
  <c r="T69" i="2"/>
  <c r="T63" i="2"/>
  <c r="T57" i="2"/>
  <c r="T51" i="2"/>
  <c r="T45" i="2"/>
  <c r="T39" i="2"/>
  <c r="T33" i="2"/>
  <c r="T27" i="2"/>
  <c r="T21" i="2"/>
  <c r="T15" i="2"/>
  <c r="T9" i="2"/>
  <c r="Q3" i="2"/>
  <c r="T81" i="2" l="1"/>
  <c r="U11" i="2"/>
  <c r="V11" i="2"/>
  <c r="U81" i="2"/>
  <c r="V81" i="2"/>
  <c r="U29" i="2"/>
  <c r="V29" i="2"/>
  <c r="U106" i="2"/>
  <c r="V106" i="2"/>
  <c r="U123" i="2"/>
  <c r="V123" i="2"/>
  <c r="U129" i="2"/>
  <c r="V129" i="2"/>
  <c r="U20" i="2"/>
  <c r="T20" i="2"/>
  <c r="U32" i="2"/>
  <c r="T32" i="2"/>
  <c r="U68" i="2"/>
  <c r="T68" i="2"/>
  <c r="U80" i="2"/>
  <c r="T80" i="2"/>
  <c r="U91" i="2"/>
  <c r="T91" i="2"/>
  <c r="U115" i="2"/>
  <c r="T115" i="2"/>
  <c r="U10" i="2"/>
  <c r="T10" i="2"/>
  <c r="U58" i="2"/>
  <c r="T58" i="2"/>
  <c r="U36" i="2"/>
  <c r="T36" i="2"/>
  <c r="U83" i="2"/>
  <c r="T83" i="2"/>
  <c r="U14" i="2"/>
  <c r="T14" i="2"/>
  <c r="U26" i="2"/>
  <c r="T26" i="2"/>
  <c r="U38" i="2"/>
  <c r="T38" i="2"/>
  <c r="U50" i="2"/>
  <c r="T50" i="2"/>
  <c r="U62" i="2"/>
  <c r="T62" i="2"/>
  <c r="U74" i="2"/>
  <c r="T74" i="2"/>
  <c r="U85" i="2"/>
  <c r="T85" i="2"/>
  <c r="U109" i="2"/>
  <c r="T109" i="2"/>
  <c r="U121" i="2"/>
  <c r="T121" i="2"/>
  <c r="U132" i="2"/>
  <c r="T132" i="2"/>
  <c r="U16" i="2"/>
  <c r="T16" i="2"/>
  <c r="U28" i="2"/>
  <c r="T28" i="2"/>
  <c r="U40" i="2"/>
  <c r="T40" i="2"/>
  <c r="U52" i="2"/>
  <c r="T52" i="2"/>
  <c r="U64" i="2"/>
  <c r="T64" i="2"/>
  <c r="U76" i="2"/>
  <c r="T76" i="2"/>
  <c r="U87" i="2"/>
  <c r="T87" i="2"/>
  <c r="U99" i="2"/>
  <c r="T99" i="2"/>
  <c r="U111" i="2"/>
  <c r="T111" i="2"/>
  <c r="U122" i="2"/>
  <c r="T122" i="2"/>
  <c r="U134" i="2"/>
  <c r="T134" i="2"/>
  <c r="U6" i="2"/>
  <c r="T6" i="2"/>
  <c r="U18" i="2"/>
  <c r="T18" i="2"/>
  <c r="U30" i="2"/>
  <c r="T30" i="2"/>
  <c r="U42" i="2"/>
  <c r="T42" i="2"/>
  <c r="U54" i="2"/>
  <c r="T54" i="2"/>
  <c r="U66" i="2"/>
  <c r="T66" i="2"/>
  <c r="U78" i="2"/>
  <c r="T78" i="2"/>
  <c r="U89" i="2"/>
  <c r="T89" i="2"/>
  <c r="U101" i="2"/>
  <c r="T101" i="2"/>
  <c r="U113" i="2"/>
  <c r="T113" i="2"/>
  <c r="U124" i="2"/>
  <c r="T124" i="2"/>
  <c r="U135" i="2"/>
  <c r="T135" i="2"/>
  <c r="U126" i="2"/>
  <c r="T126" i="2"/>
  <c r="U8" i="2"/>
  <c r="T8" i="2"/>
  <c r="U44" i="2"/>
  <c r="T44" i="2"/>
  <c r="U103" i="2"/>
  <c r="T103" i="2"/>
  <c r="U128" i="2"/>
  <c r="T128" i="2"/>
  <c r="U56" i="2"/>
  <c r="T56" i="2"/>
  <c r="U46" i="2"/>
  <c r="T46" i="2"/>
  <c r="U82" i="2"/>
  <c r="T82" i="2"/>
  <c r="U105" i="2"/>
  <c r="T105" i="2"/>
  <c r="U60" i="2"/>
  <c r="T60" i="2"/>
  <c r="U130" i="2"/>
  <c r="T130" i="2"/>
  <c r="U22" i="2"/>
  <c r="T22" i="2"/>
  <c r="U34" i="2"/>
  <c r="T34" i="2"/>
  <c r="U70" i="2"/>
  <c r="T70" i="2"/>
  <c r="U93" i="2"/>
  <c r="T93" i="2"/>
  <c r="U117" i="2"/>
  <c r="T117" i="2"/>
  <c r="U12" i="2"/>
  <c r="T12" i="2"/>
  <c r="U24" i="2"/>
  <c r="T24" i="2"/>
  <c r="U48" i="2"/>
  <c r="T48" i="2"/>
  <c r="U72" i="2"/>
  <c r="T72" i="2"/>
  <c r="U95" i="2"/>
  <c r="T95" i="2"/>
  <c r="U107" i="2"/>
  <c r="T107" i="2"/>
  <c r="U119" i="2"/>
  <c r="T119" i="2"/>
  <c r="U97" i="2"/>
  <c r="T97" i="2"/>
  <c r="U3" i="2"/>
  <c r="T3" i="2"/>
  <c r="U1" i="2" l="1"/>
  <c r="U10" i="3"/>
</calcChain>
</file>

<file path=xl/sharedStrings.xml><?xml version="1.0" encoding="utf-8"?>
<sst xmlns="http://schemas.openxmlformats.org/spreadsheetml/2006/main" count="1560" uniqueCount="523">
  <si>
    <t xml:space="preserve">HOSPITAL UNIVERSITARIO NACIONAL </t>
  </si>
  <si>
    <t>DIRECCION JURIDICA - COMPRAS Y CONTRATACIÓN</t>
  </si>
  <si>
    <t>INVITACIÓN ABIERTA 2026</t>
  </si>
  <si>
    <t xml:space="preserve">NOMBRE PROVEEDOR: </t>
  </si>
  <si>
    <t xml:space="preserve">NIT : </t>
  </si>
  <si>
    <t>NOMBRE DE CONTACTO:</t>
  </si>
  <si>
    <t>CORREO DE CONTACTO:</t>
  </si>
  <si>
    <t>NUMERO TELEFONICO DE CONTACTO:</t>
  </si>
  <si>
    <t>PROMEDIO CANTIDAD ANUAL PROYECTADA</t>
  </si>
  <si>
    <t>PRESENTACIÓN
 UNIDAD DE EMPAQUE</t>
  </si>
  <si>
    <t>VALOR UNITARIO (SE CONSIGNA EL VALOR DE UNIDAD DE MEDIDA NO VALOR PRESENTACION COMERCIAL)</t>
  </si>
  <si>
    <t>DESCUENTO COMERCIAL SI/NO</t>
  </si>
  <si>
    <t>% DESCUENTO COMERCIAL</t>
  </si>
  <si>
    <t>VALOR UNITARIO NETO CON DCTO COMERCIAL</t>
  </si>
  <si>
    <t>VALOR IVA UNITARIO (EN PESOS) SI APLICA</t>
  </si>
  <si>
    <t>VALOR NETO UNITARIO CON IVA (SI APLICA)</t>
  </si>
  <si>
    <t>VALOR NETO TOTAL OFERTA ANUAL</t>
  </si>
  <si>
    <t>DESCUENTO FINANCIERO SI/NO</t>
  </si>
  <si>
    <t>% DESCUENTO FINANCIERO PAGO A 30 DIAS</t>
  </si>
  <si>
    <t>% DESCUENTO FINANCIERO PAGO A 60 DIAS</t>
  </si>
  <si>
    <t>% DESCUENTO FINANCIERO PAGO A 90 DIAS</t>
  </si>
  <si>
    <t>BONIFICA SI/NO</t>
  </si>
  <si>
    <t>CONDICIONES DE BONIFICACION</t>
  </si>
  <si>
    <t>REBATE SI/NO</t>
  </si>
  <si>
    <t>CONDICIONES DEL REBATE</t>
  </si>
  <si>
    <t>OTROS BENEFICIOS COMERCIALES SI/NO</t>
  </si>
  <si>
    <t>CONDICIONES OTROS BENEFICIOS COMERCIALES</t>
  </si>
  <si>
    <t>OBSERVACIONES</t>
  </si>
  <si>
    <t>UNIDAD</t>
  </si>
  <si>
    <t>FRASCO</t>
  </si>
  <si>
    <t>MO035</t>
  </si>
  <si>
    <t>VA1AA02991100</t>
  </si>
  <si>
    <t>LD0000040</t>
  </si>
  <si>
    <t>MO10000117</t>
  </si>
  <si>
    <t>MO10000001</t>
  </si>
  <si>
    <t>MO10000422</t>
  </si>
  <si>
    <t>MO10000157</t>
  </si>
  <si>
    <t>MO10000373</t>
  </si>
  <si>
    <t>MO10000189</t>
  </si>
  <si>
    <t>LD110000001</t>
  </si>
  <si>
    <t>MO054</t>
  </si>
  <si>
    <t>MO10000076</t>
  </si>
  <si>
    <t>MO10000207</t>
  </si>
  <si>
    <t>DM0001207</t>
  </si>
  <si>
    <t>MO10000105</t>
  </si>
  <si>
    <t>MO10000203</t>
  </si>
  <si>
    <t>MO10000062</t>
  </si>
  <si>
    <t>MO10000063</t>
  </si>
  <si>
    <t>MO10000216</t>
  </si>
  <si>
    <t>MO10000059</t>
  </si>
  <si>
    <t>MO058</t>
  </si>
  <si>
    <t>MO10000513</t>
  </si>
  <si>
    <t>MO10000276</t>
  </si>
  <si>
    <t>MO10000275</t>
  </si>
  <si>
    <t>LD6420000001</t>
  </si>
  <si>
    <t>MO10000377</t>
  </si>
  <si>
    <t>FM00000010</t>
  </si>
  <si>
    <t>MO10000228</t>
  </si>
  <si>
    <t>FM0000259</t>
  </si>
  <si>
    <t>MO10000371</t>
  </si>
  <si>
    <t>MO10000002</t>
  </si>
  <si>
    <t>MO10000034</t>
  </si>
  <si>
    <t>MO10000035</t>
  </si>
  <si>
    <t>LD0000042</t>
  </si>
  <si>
    <t>LD70000001</t>
  </si>
  <si>
    <t>LD70000006</t>
  </si>
  <si>
    <t>ELE0000017</t>
  </si>
  <si>
    <t>ELE0000018</t>
  </si>
  <si>
    <t>MO10000118</t>
  </si>
  <si>
    <t>MO10000120</t>
  </si>
  <si>
    <t>MO10000204</t>
  </si>
  <si>
    <t>MO10000057</t>
  </si>
  <si>
    <t>MO006</t>
  </si>
  <si>
    <t>MO10000619</t>
  </si>
  <si>
    <t>MO10000033</t>
  </si>
  <si>
    <t>MO10000206</t>
  </si>
  <si>
    <t>MO10000055</t>
  </si>
  <si>
    <t>MO10000091</t>
  </si>
  <si>
    <t>MO10000061</t>
  </si>
  <si>
    <t>MO10000014</t>
  </si>
  <si>
    <t>MO10000229</t>
  </si>
  <si>
    <t>MO10000315</t>
  </si>
  <si>
    <t>MO10000324</t>
  </si>
  <si>
    <t>MO17</t>
  </si>
  <si>
    <t>MO10000376</t>
  </si>
  <si>
    <t>MO10000375</t>
  </si>
  <si>
    <t>MO041</t>
  </si>
  <si>
    <t>MO011</t>
  </si>
  <si>
    <t>MO10000013</t>
  </si>
  <si>
    <t>MO014</t>
  </si>
  <si>
    <t>MO10000090</t>
  </si>
  <si>
    <t>MO10000205</t>
  </si>
  <si>
    <t>MO10000104</t>
  </si>
  <si>
    <t>MO10000103</t>
  </si>
  <si>
    <t>FM0000173</t>
  </si>
  <si>
    <t>MO0000021</t>
  </si>
  <si>
    <t>MO037</t>
  </si>
  <si>
    <t>FM0000194</t>
  </si>
  <si>
    <t>MO10000140</t>
  </si>
  <si>
    <t>MO10000044</t>
  </si>
  <si>
    <t>LD0000029</t>
  </si>
  <si>
    <t>FM017</t>
  </si>
  <si>
    <t>MO10000390</t>
  </si>
  <si>
    <t>MO0000017</t>
  </si>
  <si>
    <t>MO0000016</t>
  </si>
  <si>
    <t>MO10000392</t>
  </si>
  <si>
    <t>MO10000391</t>
  </si>
  <si>
    <t>MO10000004</t>
  </si>
  <si>
    <t>MO10000046</t>
  </si>
  <si>
    <t>MO047</t>
  </si>
  <si>
    <t>MO0000026</t>
  </si>
  <si>
    <t>MO10000124</t>
  </si>
  <si>
    <t>LAB0000914</t>
  </si>
  <si>
    <t>MO10000563</t>
  </si>
  <si>
    <t>MO10000047</t>
  </si>
  <si>
    <t>MO10000054</t>
  </si>
  <si>
    <t>MO10000048</t>
  </si>
  <si>
    <t>MO25</t>
  </si>
  <si>
    <t>MO26</t>
  </si>
  <si>
    <t>MO10000050</t>
  </si>
  <si>
    <t>MO10000051</t>
  </si>
  <si>
    <t>MO10000209</t>
  </si>
  <si>
    <t>MO0000006</t>
  </si>
  <si>
    <t>EIM000717</t>
  </si>
  <si>
    <t>MO0000010</t>
  </si>
  <si>
    <t>D0000024</t>
  </si>
  <si>
    <t>MO10000165</t>
  </si>
  <si>
    <t>MO10000166</t>
  </si>
  <si>
    <t>MO100001</t>
  </si>
  <si>
    <t>MO10000380</t>
  </si>
  <si>
    <t>MO005</t>
  </si>
  <si>
    <t>MO10000242</t>
  </si>
  <si>
    <t>MO053</t>
  </si>
  <si>
    <t>LD0000069</t>
  </si>
  <si>
    <t>LD0000111</t>
  </si>
  <si>
    <t>AMARRE DE SEGURIDAD PLASTICO 10 CM DE CONTENEDOR INSTRUMENTAL PAQUETE POR 100 UND</t>
  </si>
  <si>
    <t>ALGODON EN TORUNDAS X 500 GR</t>
  </si>
  <si>
    <t>ATOMIZADOR OPACO DE 1000 mL</t>
  </si>
  <si>
    <t>BANDA DE CAUCHO BOLSA X 1000 UNIDADES</t>
  </si>
  <si>
    <t>BISTURI GENERICO METALICO</t>
  </si>
  <si>
    <t>BOLIGRAFO COLOR NEGRO CON TAPA</t>
  </si>
  <si>
    <t>CAJA PLASTICA 2,2 LT  CON TAPA Y MANIJA  23,5 X 14,5 X 11,5 CM HERMETICA</t>
  </si>
  <si>
    <t>CAJA PRESS APLIQUE 154 ROTULOS POR HOJA REF: 3510</t>
  </si>
  <si>
    <t>CAJAS X 200 SIN IMPRESIÓN K-720</t>
  </si>
  <si>
    <t>CARPETA AZ CARTA</t>
  </si>
  <si>
    <t>CARPETA BLANCA 3 ARGOLLAS 1plg</t>
  </si>
  <si>
    <t>CARPETA BLANCA 3 ARGOLLAS 2plg</t>
  </si>
  <si>
    <t>CARPETA BLANCA 3 ARGOLLAS 3plg</t>
  </si>
  <si>
    <t>CARPETA CARTON CARTA</t>
  </si>
  <si>
    <t>CARPETA CARTON OFICIO</t>
  </si>
  <si>
    <t>CARPETA LEGAJADORA PLASTICA TRANSPARENTE CARTA</t>
  </si>
  <si>
    <t>CARPETA LEGAJADORA PLASTICA TRASPARENTE OFICIO</t>
  </si>
  <si>
    <t>CARTUCHO PARA IMPRESORA NEGRO N9J18A</t>
  </si>
  <si>
    <t>CARTUCHO PARA IMPRESORA TRICOLOR N9J17A</t>
  </si>
  <si>
    <t>CEPILLO DE MANGO LARGO CON CABEZA CUADRADA DIMENSIONES LARGO 5CN ANCHO 4 ALTO 26,5</t>
  </si>
  <si>
    <t>CINTA DE ENMASCARAR DELGADA 1PLG 40 MT</t>
  </si>
  <si>
    <t xml:space="preserve">CINTA DOBLE FAZ  18MM X 2,5 MTS BLANCA </t>
  </si>
  <si>
    <t>CINTA ENMASCARAR ANCHA 2 PLG 40 MT</t>
  </si>
  <si>
    <t>CINTA TRANSPARENTE 1/2plg X 40MTS</t>
  </si>
  <si>
    <t>CINTA TRANSPARENTE ANCHA 2 PLG 100MT</t>
  </si>
  <si>
    <t>CLIP MARIPOSA GRANDE CAJA X 50 UND</t>
  </si>
  <si>
    <t>CLIP SENCILLO CAJA X 100 UND</t>
  </si>
  <si>
    <t xml:space="preserve">CONTENEDOR DE ELEMENTOS CORTOPUNZANTES 1LTS (GUARDIAN) REDONDO </t>
  </si>
  <si>
    <t xml:space="preserve">CONTENEDOR DE ELEMENTOS CORTOPUNZANTES 2.9 L REDONDO </t>
  </si>
  <si>
    <t>CONTENEDOR PLASTICO 15 LT TRANSPARENTE  CON TAPA Y DOS CIERRES LATERALES QUE SE AJUSTAN A LA BASE DE LA CAJACON  (42.5X31X18CM)</t>
  </si>
  <si>
    <t>CONTENEDOR PLASTICO  28 LT TRANSPARENTE CON TAPA Y DOS CIERRES LATERALES QUE SE AJUSTAN A LA BASE DE LA CAJA (47.5X62X14CM)</t>
  </si>
  <si>
    <t>CONTENEDOR PLASTICO 15 LT TRANSPARENTE CON TAPA Y DOS CIERRES LATERALES QUE SE AJUSTAN A LA BASE DE LA CAJA, MANIJAS EXTERNAS ALTO 18 CM ANCHO 31 CM  LARGO 43.5 CM</t>
  </si>
  <si>
    <t>CONTENEDOR PLASTICO TRANSPARENTE 7.5 LT CON TAPA AJUSTADA A LA BASE POR MEDIO DE BISAGRAS, TRANSPARENTE, MULTIUSOS. ALTO 12CM ANCHO 30CM LARGO 35.6  CM</t>
  </si>
  <si>
    <t xml:space="preserve">COSEDORA  MEDIANA </t>
  </si>
  <si>
    <t>DVD PARA GRABAR INFORMACION</t>
  </si>
  <si>
    <t>ENCENDEDOR / BRIQUET</t>
  </si>
  <si>
    <t>GANCHO LEGAJADOR PLASTICO X 20 UNIDADES</t>
  </si>
  <si>
    <t>GANCHO PARA COSEDORA ESTANDAR  CAJA X 5000 UN</t>
  </si>
  <si>
    <t>HUELLERO DACTILAR</t>
  </si>
  <si>
    <t>HUMEDECEDOR DE DEDOS</t>
  </si>
  <si>
    <t>LAPIZ NEGRO</t>
  </si>
  <si>
    <t>LIBRO CONTABILIDAD 200 FOLIOS</t>
  </si>
  <si>
    <t>MARCADOR BORRABLE NEGRO</t>
  </si>
  <si>
    <t>MARCADOR BORRABLE ROJO</t>
  </si>
  <si>
    <t>MARCADOR PERMANENTE ROJO</t>
  </si>
  <si>
    <t>MARCADOR SHARPIE PUNTA DELGADA AZUL</t>
  </si>
  <si>
    <t>MARCADOR SHARPIE PUNTA DELGADA ROJO</t>
  </si>
  <si>
    <t>MEMORIA USB 64GB</t>
  </si>
  <si>
    <t>PAPEL ALUMINIO POR 40 MT</t>
  </si>
  <si>
    <t>PAPEL CONTAC ROLLO TRANSPARENTE  X 3 MTRS</t>
  </si>
  <si>
    <t>PAPEL SEDA BLANCO</t>
  </si>
  <si>
    <t>PERFORADORA GRANDE 3 HUECOS</t>
  </si>
  <si>
    <t>PERFORADORA MEDIANA DOS HUECOSX</t>
  </si>
  <si>
    <t>PILA ALCALINA  ENERGIZER AAA</t>
  </si>
  <si>
    <t>PILA ALCALINA ENERGIZER AA</t>
  </si>
  <si>
    <t>PILA CUADRADA 9 VOLTEOS</t>
  </si>
  <si>
    <t>PILA REDONDA TIPO C x PAR</t>
  </si>
  <si>
    <t>PILAS  CR 2032  3 V</t>
  </si>
  <si>
    <t>PORTAPAPELES ORGANIZADOR METALICA MALLA X 3 P</t>
  </si>
  <si>
    <t>REGLA PLASTICA 30 CM</t>
  </si>
  <si>
    <t>REMOVEDOR DE ESMALTE 50 mL</t>
  </si>
  <si>
    <t>REPUESTO BISTURI GENERICO METALICO X 10 UND</t>
  </si>
  <si>
    <t>RESALTADOR AMARILLO</t>
  </si>
  <si>
    <t>RESALTADOR AZUL</t>
  </si>
  <si>
    <t>RESALTADOR NARANJA</t>
  </si>
  <si>
    <t>RESALTADOR ROSADO</t>
  </si>
  <si>
    <t>RESALTADOR VERDE</t>
  </si>
  <si>
    <t>RESMA DE PAPEL BOND CARTA NATURAL</t>
  </si>
  <si>
    <t>RESMA DE PAPEL OFICIO BLANCO</t>
  </si>
  <si>
    <t>RESMA DE PAPEL PROPALCOTE 220 GRAMOS CARTA</t>
  </si>
  <si>
    <t>RESMA PAPEL BOND CARTA BLANCO</t>
  </si>
  <si>
    <t>RESMA PAPEL MEDIA CARTA BLANCO</t>
  </si>
  <si>
    <t>ROLLO DE PAPEL BURBUJA 1x50MT BURBUJA PEQUENA</t>
  </si>
  <si>
    <t>SACA GANCHO</t>
  </si>
  <si>
    <t>SACAPUNTA CON DEPOSITO</t>
  </si>
  <si>
    <t>SEPARADOR PLASTICO X 5 UND</t>
  </si>
  <si>
    <t>SOBRE DE MANILA EXTRAOFICIO</t>
  </si>
  <si>
    <t>SOBRE MANILA 1/2 CARTA</t>
  </si>
  <si>
    <t>SOBRE MANILA CARTA</t>
  </si>
  <si>
    <t>SOBRE MANILA OFICIO</t>
  </si>
  <si>
    <t>SOBRE PARA CDx</t>
  </si>
  <si>
    <t>TABLA PLANILLERO ACRILICO  AZUL OFICIO</t>
  </si>
  <si>
    <t>TABLERO CUADRICULADO DE 1.20 X 0.80 MTS</t>
  </si>
  <si>
    <t>TINTA CHINA COLOR NEGRO</t>
  </si>
  <si>
    <t>TINTA PARA SELLO NEGRO</t>
  </si>
  <si>
    <t>TINTA PARA SELLO ROJO</t>
  </si>
  <si>
    <t>TONER  LASER JET PRO M402N</t>
  </si>
  <si>
    <t>TONER LASER JET M102W HP</t>
  </si>
  <si>
    <t>TONER PARA IMPRESORA HP LASER JET PRO 83 A MF</t>
  </si>
  <si>
    <t>VARSOL DE 960 mL</t>
  </si>
  <si>
    <t>PAQUETE</t>
  </si>
  <si>
    <t xml:space="preserve">BOLSA </t>
  </si>
  <si>
    <t>CAJA</t>
  </si>
  <si>
    <t>PLIEGO</t>
  </si>
  <si>
    <t>PAR</t>
  </si>
  <si>
    <t>ROLLO</t>
  </si>
  <si>
    <t xml:space="preserve">PAQUETE </t>
  </si>
  <si>
    <t>MARCA OFERTADA</t>
  </si>
  <si>
    <t>CAF000004</t>
  </si>
  <si>
    <t>CAF000006</t>
  </si>
  <si>
    <t>CAF000015</t>
  </si>
  <si>
    <t>CAF000007</t>
  </si>
  <si>
    <t>CAF000011</t>
  </si>
  <si>
    <t>CAF000012</t>
  </si>
  <si>
    <t>CAF000013</t>
  </si>
  <si>
    <t>CAF000014</t>
  </si>
  <si>
    <t>PAQUETE AZUCAR * 200 SOBRES</t>
  </si>
  <si>
    <t>VASO 4 ONZ CARTON BCO PAQ X 50 UND</t>
  </si>
  <si>
    <t>LECHE EN POLVO (BASE LÁCTEA BEC)</t>
  </si>
  <si>
    <t>CAFETERIA</t>
  </si>
  <si>
    <t>LD0000096</t>
  </si>
  <si>
    <t>LD0000003</t>
  </si>
  <si>
    <t>MO10000220</t>
  </si>
  <si>
    <t>MO27</t>
  </si>
  <si>
    <t>MO050</t>
  </si>
  <si>
    <t>MO10000283</t>
  </si>
  <si>
    <t>MO10000285</t>
  </si>
  <si>
    <t>MO10000286</t>
  </si>
  <si>
    <t>MO10000284</t>
  </si>
  <si>
    <t>LD0000011</t>
  </si>
  <si>
    <t>KILOS BOLSA TRANSPARENTE TUBULAR 15 CM CAL 3</t>
  </si>
  <si>
    <t>KILOS BOLSA TRANSPARENTE TUBULAR 40 CM CAL 3</t>
  </si>
  <si>
    <t>ROLLO DE PAPEL VINIPEL 30 CM X 450 MTR</t>
  </si>
  <si>
    <t>BOLSA HERMÉTICA GRANDE 30CM X42CM </t>
  </si>
  <si>
    <t>BOLSA HERMÉTICA PEQUEÑA 10CM X 12CM</t>
  </si>
  <si>
    <t>BOLSA HERMÉTICA PEQUEÑA 8CM X25 CM</t>
  </si>
  <si>
    <t>BOLSA HERMÉTICA  MEDIANA 16CM X 21CM  </t>
  </si>
  <si>
    <t>TOALLA ABSORBENTE WYPALL X 300 METROS CODIGO</t>
  </si>
  <si>
    <t>PORTA TRAPERO/ESCOBA 8  GANCHOS</t>
  </si>
  <si>
    <t>ASEO</t>
  </si>
  <si>
    <t>UNIDAD DE EMPAQUE</t>
  </si>
  <si>
    <t>CARACTERISTICAS DEL PRODUCTO</t>
  </si>
  <si>
    <t>si</t>
  </si>
  <si>
    <t>no</t>
  </si>
  <si>
    <t>MO10000182</t>
  </si>
  <si>
    <t xml:space="preserve">TONER PARA IMPRESORA HP LASERTJET 85A REF:  CE285A. </t>
  </si>
  <si>
    <t>MO10000857</t>
  </si>
  <si>
    <t>MARCADOR PERMANENTE SHARPIE PUNTA DELGADA NEGRO</t>
  </si>
  <si>
    <t>MO10000856</t>
  </si>
  <si>
    <t>MARCADOR PERMANENTE SHARPIE ULTRA FINO NEGRO</t>
  </si>
  <si>
    <t xml:space="preserve">ITEM </t>
  </si>
  <si>
    <t>CODIGO</t>
  </si>
  <si>
    <t>NOMBRE DESCRIPCIÓN</t>
  </si>
  <si>
    <t>MARCA/ REFERENCIA/MODELO</t>
  </si>
  <si>
    <t>ESPECIFICACIONES
 TECNICAS</t>
  </si>
  <si>
    <t>IMAGEN</t>
  </si>
  <si>
    <t>CATEGORIAS</t>
  </si>
  <si>
    <t>UNIDAD DE MEDIDA</t>
  </si>
  <si>
    <t xml:space="preserve">PROYECCION ANUAL </t>
  </si>
  <si>
    <t>NO APLICA</t>
  </si>
  <si>
    <t>AMARRADERA PLASTICA NYLON 66 PARA CABLES REF: B2,8X100</t>
  </si>
  <si>
    <t>ARTÍCULO DE OFICINA</t>
  </si>
  <si>
    <t>PAQUETE X100</t>
  </si>
  <si>
    <t>BANDA DE CAUCHO BOLSA X 1000 G  CALIBRE 22  NATURAL 80 MM COLOR CREMA REF: 22</t>
  </si>
  <si>
    <t>MEDIDAS: 20,5 CM X 7 CM X 2 CM CMS INCORPORA BLOQUEO AUTOMÁTICO O DE TRABA PARA EVITAR QUE LA HOJA SE DESLICE DURANTE EL USO. PARA USO DE CUCHILLAS INTERCAMBIABLES</t>
  </si>
  <si>
    <t>OFFI ESCO - BIC- KILOMETRICO</t>
  </si>
  <si>
    <t>ESFERO SEMI GEL NEGRO CON TAPA</t>
  </si>
  <si>
    <t xml:space="preserve">BORRADOR PARA TABLERO CON FELPA </t>
  </si>
  <si>
    <t>BORRADOR DE TABLERO EN MATERIAL FELPA.</t>
  </si>
  <si>
    <t>CAJA PAÑUELOS FACIAL RECTANCULAR HOJA DOBLE X 75 UND</t>
  </si>
  <si>
    <t>CAJA DE PAÑUELOS FACIAL RECTANCULAR DOBLE HOJA X 75 PAÑUELOS</t>
  </si>
  <si>
    <t>CAJA POR 400 HOJAS  154 PRESS APLIQUE POR MATERIAL REF: 3510  ROTULOS POR HOJA BLANCA</t>
  </si>
  <si>
    <t>LA CAJA DE ARCHIVO X-200 (SIN IMPRESIÓN) ES UNA SOLUCIÓN EN CARTÓN KRAFT CALIBRE 720 (O 620), DISEÑADA PARA EL ALMACENAMIENTO Y ARCHIVO DE DOCUMENTOS INACTIVOS, CON MEDIDAS APROXIMADAS DE 40 CM X 21 CM X 26.5 CM. CUENTA CON TAPA LATERAL ADHERIDA TIPO NEVERA PARA FÁCIL ACCESO Y PERFORACIONES PARA VENTILACIÓN.</t>
  </si>
  <si>
    <t>CALCULADORA MEDIANA</t>
  </si>
  <si>
    <t>CALCULADORA DE ESCRITORIO MEDIANA DE 12 DÍGITOS, TECLAS DE PLÁSTICO DURABLE , ALIMENTACIÓN CON PILA LIVIANA Y PRACTICA DE MANEJO.</t>
  </si>
  <si>
    <t>CINCHO DE PLÁSTICO POR PAQUETE 50 UND</t>
  </si>
  <si>
    <t>CINCHO DE PLÁSTICO CON CORREDERA FIJA, CUENTA CON UN MECANISMO DE SEGURIDAD DE UN SOLO PUNTO QUE SOBRESALE DE UN ORIFICIO QUE INDICA CORRECTAMENTE EL BLOQUEO. INCLUYEN EL FOLIO. PAQ X 50 UND,UNA VEZ ABIERTO, NO SE PUEDE CERRAR DE NUEVO, LO QUE GARANTIZA LA INTEGRIDAD DEL CARRO.COLOR ROJO LLAMATIVO Y NUMERACIÓN FOLIADA EN BAJO RELIEVE PARA CONTROL DE INVENTARIO.PLÁSTICO RESISTENTE (PVC).</t>
  </si>
  <si>
    <t>CARPETA, FOLDER A-Z PLASTIFICADO TAMAÑO CARTA.
GANCHO LEGAJADOR METÁLICO A PRESIÓN. RIEL METÁLICO.
PASTA DURA PLASTIFICADA.
LOMO GRUESO Y PERSONALIZABLE.
IDEAL PARA ARCHIVAR GRANDES VOLÚMENES DE INFORMACIÓN PERMANENTES, CONSULTA Y REVISIÓN.</t>
  </si>
  <si>
    <t>LA CARPETA DE CARTÓN TAMAÑO CARTA ES UN ÚTIL DE OFICINA,CARTA, PERFECTO PARA DOCUMENTOS ESTÁNDAR.DISEÑADO PARA ORGANIZAR, ARCHIVAR Y PROTEGER DOCUMENTOS ESTÁNDAR (21,6X27,9CM) SIN DOBLARLOS. MIDE APROXIMADAMENTE 22,5X29,5CM</t>
  </si>
  <si>
    <t>LA CARPETA DE CARTÓN TAMAÑO OFICIO ES UN ÚTIL DE OFICINA,CARTA, PERFECTO PARA DOCUMENTOS ESTÁNDAR.36X25 CM POLIPROPILENO RESISTENTE Y FLEXIBLE, A MENUDO SEMITRANSPARENTE</t>
  </si>
  <si>
    <t>NORMA, OFFI ESCO, MARFIL</t>
  </si>
  <si>
    <t>LA CARPETA LEGAJADORA PLÁSTICA TRANSPARENTE TAMAÑO CARTA (APROX. 25X31 CM) TRANSPARENTE</t>
  </si>
  <si>
    <t>LA CARPETA LEGAJADORA PLÁSTICA TRANSPARENTE TAMAÑO OFICIO (APROX. 37X24 CM)</t>
  </si>
  <si>
    <t>HP</t>
  </si>
  <si>
    <t>EL CARTUCHO DE TINTA NEGRA HP 664 ORIGINAL (MODELO F6V29AL / N9J18A )NEGRO</t>
  </si>
  <si>
    <t>EL CARTUCHO TRICOLOR HP 664 (REFERENCIA F6V28AL</t>
  </si>
  <si>
    <t>CINTA COLOR RIBBON YMCKT</t>
  </si>
  <si>
    <t>FITA TONER RIBBON CARTUCHO ENTRUST</t>
  </si>
  <si>
    <t>CINTA DE TARJETAS DE DATOS EN COLOR YMCKT CD800*535700-004-R002 500 IMP, ANCHO X LARGO
6 CM X 190 M, MATERIAL RESINA</t>
  </si>
  <si>
    <t>TESA</t>
  </si>
  <si>
    <t>LA CINTA DE ENMASCARAR TESA DE 1 PULGADA POR 40 METROS COLOR: BEIGE/CREMA</t>
  </si>
  <si>
    <t xml:space="preserve">ETERNA, TESA, 3M, </t>
  </si>
  <si>
    <t>CINTA DOBLE FAZ 18MM X 2,5 MTS, , PEGADO EXTRA FUERTE, MULTIUSOS.</t>
  </si>
  <si>
    <t>LA CINTA DE ENMASCARAR TESA DE 2 PULGADAS POR 40 METROS COLOR: BEIGE/CREMA</t>
  </si>
  <si>
    <t>ROLLO  DE CINTA ADHESIVA TRANSPARENTE 12 MM DE ANCHO (1/2 PULGADA) POR 40 METROS DE LARGO.EXCELENTE RESISTENCIA AL PASO DEL TIEMPO (NO SE AMARILLEA FÁCILMENTE).</t>
  </si>
  <si>
    <t>CINTA DE EMBALAJE TRANSPARENTE DE POLIPROPILENO (PP) CON ADHESIVO DE ALTA CALIDAD, IDEAL PARA SELLAR CAJAS DE CARTÓN DE PESO LIGERO A MEDIO</t>
  </si>
  <si>
    <t>CAJA DE 50 UNIDADES DE CLIPS MARIPOSA, DIMENSIONES, 10 X 6 CM, DE METAL, COLOR PLATEADO SUJETADOR METÁLICO DE ALTA RESISTENCIA</t>
  </si>
  <si>
    <t xml:space="preserve">CAJA DE 100 UNIDADES DE CLIPS SENCILLOS, PARA SUJECIÓN DE 2 – 15 HOJAS DE PAPEL DE 75 G., ELABORADO EN ALAMBRE BAJO CARBONO, METÁLICO CON RECUBRIMIENTO DE CINC ELECTROLÍTICO.
</t>
  </si>
  <si>
    <t>COSEDORA MEDIANA DISEÑADA PARA USO FRECUENTE EN OFICINAS,CAPAZ DE UNIR ENTRE 20 Y 30 HOJAS DE PAPEL BOND (75G)</t>
  </si>
  <si>
    <t>DVD-R 4,7GB 8X PARA GRABAR MATERIAL INFORMACION.</t>
  </si>
  <si>
    <t xml:space="preserve">ENCENDEDOR /BRIQUET MECHERA DE PIEDRA, MATERIAL: PLÁSTICO, TAMAÑO 8CM X 2.5CM X 1 CM., CALIDAD: ULTRA PREMIUM. </t>
  </si>
  <si>
    <t>FUNDA TRANSPARENTE TAMAÑO CARTA MULTIPERFORADA X UNIDAD</t>
  </si>
  <si>
    <t>FUNDAS PAQUETE POR 100 UNIDADES, PARA GUARDAR DOCUMENTOS CON ABERTURA SUPERIOR. REFUERZO LATERAL BLANCO CON MULTITALADRO PARA PODER ARCHIVAR EN CARPETA DE 2, 3 ANILLAS, TAMAÑO: A-4, ACABADO: CRISTAL-TRANSPARENTE. GROSOR CALIDAD EXTRA DE 80 MICRAS PARA EVITAR ROTURAS, FORMATO: CARTA (21,6 X 28 CM)</t>
  </si>
  <si>
    <t>MARFIL</t>
  </si>
  <si>
    <t>GANCHO LEGAJADOR PLASTICO, PAQUETE X 20 UNIDADES,DURABLE Y DE GRAN RESITENCIA, PARA LEGAJAR EN 7 Y 8 CM, SIN BORDES CORTANTES.</t>
  </si>
  <si>
    <t>POINTER, MARFIL</t>
  </si>
  <si>
    <t>GANCHO COSEDORA CAJA X 5000, 26/6, ALTURA DE LA GRAPA 6MM MATERIAL ESTANDAR GALVANIZADO.</t>
  </si>
  <si>
    <t xml:space="preserve">ALMOHADILLA PARA IMPRESIÓN DACTILAR DE TINTA COLOR NEGRO.  NO REQUIERE NINGÚN TIPO DE PREPARACIÓN DE RÁPIDO SECADO. FÁCIL DE LIMPIAR EN LOS DEDOS. </t>
  </si>
  <si>
    <t xml:space="preserve">PELIKAN </t>
  </si>
  <si>
    <t>HUMEDECEDOR PARA DEDOS PASTA 14 GMS, EMPAPADOR DE ESPONJA DE ALTA CALIDAD, PARA AGARRE ANTIDESLIZANTE,</t>
  </si>
  <si>
    <t>POINTER, KORES</t>
  </si>
  <si>
    <t>LAPIZ NEGRO HB NO.2 , CADA UNO CON UN CUERPO HEXAGONAL AMARILLO DISTINTIVO.MINA DE GRAFITO DE DUREZA MEDIA Y BORRADOR INTEGRADO. OFRECE UN TRAZO SUAVE, OSCURO Y VERSÁTIL</t>
  </si>
  <si>
    <t>LIBRO DE CONTABILIDAD 3 COLUMNAS 200 FOLIOS 100 HOJAS AUXILIAR MARFIL. CARATULA PASTA DURA. TECNOLOGÍA AGARRE: COSIDO. HOJAS MAS GRUESAS. LÍNEAS MAS DEFINIDAS.</t>
  </si>
  <si>
    <t>KINGSTON</t>
  </si>
  <si>
    <t>MEMORIA USB CAPACIDAD 64 GB, MODELO: DTX/64 GB, VELOCIDAD: USB 3.2 GEN 1</t>
  </si>
  <si>
    <t xml:space="preserve">TUC, ALUMINA, MIO, SOL </t>
  </si>
  <si>
    <t>PAPEL ALUMINIO 40 MT, SOPORTA TEMPERATURAS DE HASTA 300°C (572°F) SIN DEFORMACIÓN NI LIBERACIÓN DE SUSTANCIAS NOCIVAS. 
RESISTENTE A LA HUMEDAD, RESISTENTE A LA LUZ, NO TÓXICO.</t>
  </si>
  <si>
    <t>ROLLO DE PAPEL CONTAC CON UNA LONGITUD DE 3 METROS, IDEAL PARA PROTEGER Y DECORAR SUPERFICIES COMO MUEBLES, LIBROS, LIBRETAS, PAREDES, ENTRE OTROS.</t>
  </si>
  <si>
    <t>PAPEL SEDA BLANCO DIMENSIÓN APROXIMADA: 70 CM. X 50 CM.</t>
  </si>
  <si>
    <t>TRITON, RANK, OFFI ESCO</t>
  </si>
  <si>
    <t>PERFORADORA DE 3 HUECOS NEGRA, PERFORA HOJAS PARA ENCUADERNAR CON 3 ARGOLLAS, DISTANCIA DE 4.25, CABEZAS AJUSTABLES QUE PERMITEN VARIAS COMBINACIONES DE PERFORADO. PERFORA HASTA 10 HOJAS DE 75G.</t>
  </si>
  <si>
    <t>PERFORADORA METALICA DOS HUECOS GS-0622, PERFORA HASTA 15 HOJAS.DOS ORIFICIOS ESTÁNDAR CON UNA DISTANCIA ENTRE ELLOS DE 80 MM.</t>
  </si>
  <si>
    <t xml:space="preserve">Portaetiquetas Llavero Plastico Identificador De Llaves </t>
  </si>
  <si>
    <t>PAQUETE DE 100 LLAVEROS IDENTIFICADORES PORTA ETIQUETA EN COLORES SURTIDOS (AMARILLO, AZUL, ROJO Y VERDE). FABRICADOS EN PLÁSTICO RESISTENTE CON VENTANA TRANSPARENTE, INCLUYEN TARJETA INTERNA PARA ESCRIBIR EL NOMBRE, NÚMERO O USO DE CADA LLAVE.
EL ANILLO METÁLICO ASEGURA UN AGARRE FIRME A LA LLAVE, MIENTRAS QUE LA VENTANA DE PVC PROTEGE LA ETIQUETA DE MANCHAS O DESGASTE.</t>
  </si>
  <si>
    <t>PAQUETE X 100</t>
  </si>
  <si>
    <t>GIGO STUDENT</t>
  </si>
  <si>
    <t>BANDEJA PORTAPAPELES MALLA METÁLICA 3 PISOS
IDEAL PARA ORDENAR Y CLASIFICAR DOCUMENTOS EN LA OFICINA, CON PISOS FIJOS, MATERIAL: MALLA METÁLICA NEGRA</t>
  </si>
  <si>
    <t>REGLA PLASTICA DE COLORES DE 30CM</t>
  </si>
  <si>
    <t xml:space="preserve">REPUESTO DE BISTURI GENERICO METALICO, CAJA PLASTICA DE 10 CUCHILLAS </t>
  </si>
  <si>
    <t>CAJA X 10</t>
  </si>
  <si>
    <t>DIMENSIONES: 1 METRO DE ANCHO POR 50 METROS DE LARGO (50 METROS LINEALES).
TIPO DE BURBUJA: PEQUEÑA (DIÁMETRO ESTÁNDAR DE 1 CM).
MATERIAL: POLIETILENO DE ALTA CALIDAD, DOS CAPAS, FLEXIBLE E IMPERMEABLE.
COLOR: TRANSPARENTE (FACILITA LA IDENTIFICACIÓN DEL PRODUCTO).
PROTECCIÓN: AMORTIGUA IMPACTOS, PROTEGE SUPERFICIES DELICADAS Y EVITA RALLADURAS.</t>
  </si>
  <si>
    <t xml:space="preserve">VINIPEL INDUSTRIAL TRANSPARENTE 450 MTRSX 30CM ANCHO STRETCH, PELÍCULA AUTOADHERENTE DE GRAN ELONGACIÓN, IDEAL PARA SUS MUDANZAS, SIRVE COMO ENVOLTURA, PROTECCIÓN, ALMACENAMIENTO DE MUEBLES, ELECTRODOMÉSTICOS, EQUIPAJES, IDENTIFICACIÓN Y TRANSPORTE DE TODO TIPO DE MERCANCÍAS CON SEGURIDAD.
</t>
  </si>
  <si>
    <t>ROTAFOLIO ANILLADO HOSPITALIZACION-RECETARIOS PARA FORMULAS MEDICAS.</t>
  </si>
  <si>
    <t>LIBRILLO ARMADO EN HOJAS TIPO BOLSILLO DE VINILO TRANSPARENTE.PASTA DURA, PLASTIFICADA EN COLOR AZUL, ANILLADO PARTE SUPERIOR,CON 25 ACETATOS INTERNOS CALIBRE GRUESO CON APERTURA FRONTAL PARA ALMACENAR FORMULAS MEDICAS. TAMAÑO DE LOS BOLSILLOS INTERNOS (PARA HOJA MEDIA CARTA 14*21,5 CM )</t>
  </si>
  <si>
    <t> SACAGANCHOS TRITÓN. IDEAL PARA QUITAR LAS GRAPAS SIN LASTIMAR TUS DEDOS. ORGANIZAR TRABAJOS ESCRITOS Y DOCUMENTOS. </t>
  </si>
  <si>
    <t>SACAPUNTA CON TAPA DE SEGURIDAD Y DEPOSITO DOBLE INTEGRADO, LIVIANO ,LAMINA RESISTENTE E INOXIDABLE,</t>
  </si>
  <si>
    <t>SEPARADORES PLASTICOS, IDEAL PARA CLASIFICAR Y SEPARAR LOS DOCUMENTOS POR TEMAS, MATERIALES, ALFABETO O CRONOLOGIAS, CON PESTAÑAS QUE SOBRE SALEN PARA FCIL UBICACIÓN FABRICADO EL POLIPROPILENO, TAMAÑO 105, PAQUETE POR 5 UNIDADES</t>
  </si>
  <si>
    <t>SOBRE LA MANILA EN MATERIAL PAPEL ECOLOGICO 60 GR. EXTRA OFICIO MEDIDAS  27X37CM</t>
  </si>
  <si>
    <t>SOBRE LA MANILA EN MATERIAL PAPEL ECOLOGICO 60 GR. MEDIA CARTA MEDIDAS17,5X24,0CM</t>
  </si>
  <si>
    <t>SOBRE LA MANILA EN MATERIAL PAPEL ECOLOGICO 60 GR. CARTA MEDIDAS 22,5X29,5CM</t>
  </si>
  <si>
    <t>SOBRE LA MANILA EN MATERIAL PAPEL ECOLOGICO 60 GR. OFICIO MEDIDAS 25X35CM</t>
  </si>
  <si>
    <t>FUNDA SOBRE EN FELPA PARA CD, CADA SOBRE SIRVE PARA 2 CD/DVD, MATERIAL: POLIPROPILENO, TAMAÑO (L * W * H): 13 CM X 13 CM/5.12 ''X 5.12'' (APROX).</t>
  </si>
  <si>
    <t>PLANILLERO ACRILICO TAMAÑO OFICIO, RESISTE LA HUMEDAD Y MANCHAS, AGARRA MAS DE 100 HOJAS CON REGLAS EN LOS BORDES.</t>
  </si>
  <si>
    <t xml:space="preserve">TABLERO ACRÍLICO CUADRICULADO 120 X 80CM PERFIL EN ALUMINIO, MEDIDAS 120X80CM, </t>
  </si>
  <si>
    <t>Tijeras medianas de acero inoxidable</t>
  </si>
  <si>
    <t>TIJERA MEDIANA USUALMENTE DE 6.5 A 7 PULGADAS (APROX. 15-17 CM),EQUILIBRADAS PARA MANEJO Y PRECISIÓN,MANGOS ERGONÓMICOS, A MENUDO PLÁSTICOS, DISEÑADOS PARA REDUCIR LA FATIGA EN USO PROLONGADO.</t>
  </si>
  <si>
    <t>PELIKAN</t>
  </si>
  <si>
    <t>TINTA CHINA COLOR NEGRO 15 ML, IDEAL PARA DIBUJAR, ILUSTRAR, ESCRIBIR Y TRAZAR. A BASE DE AGUA</t>
  </si>
  <si>
    <t>TINTA PARA SELLO NEGRO ESPECIALES PARA SELLOS DE CAUCHO,  POSEE UN EXCELENTE CONTROL DE PENETRACIÓN SOBRE EL PAPEL DEJANDO UNA HUELLA NÍTIDA DE MUY BUENA SOLIDEZ A LA LUZ, COMPATIBLES CON ALMOHADILLAS DE ESPUMA Y ALMOHADILLAS DE FIELTRO</t>
  </si>
  <si>
    <t>TINTA PARA SELLO ROJO ESPECIALES PARA SELLOS DE CAUCHO,  POSEE UN EXCELENTE CONTROL DE PENETRACIÓN SOBRE EL PAPEL DEJANDO UNA HUELLA NÍTIDA DE MUY BUENA SOLIDEZ A LA LUZ, COMPATIBLES CON ALMOHADILLAS DE ESPUMA Y ALMOHADILLAS DE FIELTRO</t>
  </si>
  <si>
    <t>EL CEPILLO DE MANGO LARGO CON CABEZA CUADRADA DIMENSIONES LARGO 5CM ANCHO 4 ALTO 26,5CM</t>
  </si>
  <si>
    <t xml:space="preserve">PORTA ESCOBA  BLANCO PLASTICO 4 GANCHOS, EL PORTA ESCOBAS ES ESPECIAL PARA COLGAR TODOS LOS UTENSILIOS DE ASEO: ESCOBAS, RECOGEDORES, TRAPEROS, TRAPOS, ENTRE OTROS. ES TOTALMENTE ELABORADO EN MATERIAL PLÁSTICO. </t>
  </si>
  <si>
    <t>MARIPOSA</t>
  </si>
  <si>
    <t>REMOVEDOR  DE ESMALTE  DE 50 ML,FORMULADO PARA PROTEGER Y FORTALECER TUS UÑAS MIENTRAS REMUEVE EL ESMALTE DE FORMA EFECTIVA</t>
  </si>
  <si>
    <t>WypAll® KIMBERLY-CLARK</t>
  </si>
  <si>
    <t>TOALLA ABSORBENTE WYPALL X60 890 PAÑOS, 30,1CMX27,2CM, REFERENCIA 30243063, PAÑOS MULTIUSOS PARA LIMPIEZA GENERAL CON PRECORTE.TECNOLOGÍA DE ALTA ABSORCIÓN</t>
  </si>
  <si>
    <t>VARSOL SIN OLOR 960 ML. SOLVENTE MINERAL, NO CORROSIVO, ÚTIL PARA LIMPIEZA GENERAL DE INSTALACIONES, PISOS Y MUEBLES, DEBIDO A SU COMPOSICIÓN QUÍMICA SUS PROPIEDADES PERMITEN DESMANCHAR Y DESENGRASAR TODA SUPERFICIE A LIMPIAR SIN DEJAR OLORES MOLESTOS A SU PASO</t>
  </si>
  <si>
    <t>LD0000131</t>
  </si>
  <si>
    <t>TOALLA DE MANOS DE EXTRACCIÓN CENTRAL PRECORTADA NATURAL 200 METROS X ROLLO</t>
  </si>
  <si>
    <t>FAMILIA (TORK)</t>
  </si>
  <si>
    <t>Toalla de manos triple hoja natural.Medida de largo 100m ancho 19,5 cm Diametro del rollo 18cm,Peso aproximado paquete 5,46kg.Paquete por 6 rollos de toallas. Productos elaborados con fibras 100% recicladas (TM natural).Sus hojas proporcionan absorbencia, resistencia y suavidad. Rendimiento: El pre-corte de sus hojas disminuye el desperdicio.</t>
  </si>
  <si>
    <t>DISPENSADORES PARA TOALLA DE MANOS DE EXTRACCIÓN CENTRAL PRECORTADA NATURAL 200 METROS X ROLLO</t>
  </si>
  <si>
    <t>LD0000132</t>
  </si>
  <si>
    <t>TOALLA DE MANOS CONTINUA TIPO Z BLANCA CON PRECORTE PAQ X 410 UND</t>
  </si>
  <si>
    <t>DISPENSADORES PARA TOALLA DE MANOS CONTINUA TIPO Z BLANCA CON PRECORTE PAQ X 410 UND</t>
  </si>
  <si>
    <t>LD0000133</t>
  </si>
  <si>
    <t>PAPEL HIGIENICO NATURAL SISTEMA 1 A 1  X 200 MTS X ROLLO</t>
  </si>
  <si>
    <t>DISPENSADORES PARA PAPEL HIGIENICO NATURAL SISTEMA 1 A 1  X 200 MTS X ROLLO</t>
  </si>
  <si>
    <t>MK</t>
  </si>
  <si>
    <t>ALGODON POMOS TORUNDAS X 500GR TQ, ALGODÓN BLANQUEADO LIBRE DE IMPUREZAS Y ACEITES, SUAVE AL TACTO Y CON BUENA CAPACIDAD DE RETENCIÓN DE LÍQUIDO.BOLSA CON CIERRE HERMETICO</t>
  </si>
  <si>
    <t>BOLSA CON CIERRE HERMETICO</t>
  </si>
  <si>
    <t>BOLSA CIERRE HERMETICA 25cm x36cm</t>
  </si>
  <si>
    <t>BOLSA PLASTICA HERMETICA 25CM X36CM CON CIERRE HERMETICO TRANSPARENTE</t>
  </si>
  <si>
    <t>BOLSA CIERRE HERMETICO 24cmX20cm</t>
  </si>
  <si>
    <t>BOLSA PLASTICA HERMETICA 24X20CM CON CIERRE HERMETICO TRANSPARENTE</t>
  </si>
  <si>
    <t>BOLSA PLASTICA HERMETICA 30 CM X 42 CM CON CIERRE HERMETICO TRANSPARENTE</t>
  </si>
  <si>
    <t>BOLSA PLASTICA HERMETICA 10CMX12CM PEQUEÑA CON CIERRE HERMETICO TRANSPARENTE</t>
  </si>
  <si>
    <t>BOLSA PLASTICA HERMETICA PEQUEÑA 8CM X 25CM CON CIERRE HERMETICO TRANSPARENTE</t>
  </si>
  <si>
    <t>BOLSA PLASTICA HERMETICA 16CM X 21 CM CON CIERRE HERMETICO TRANSPARENTE</t>
  </si>
  <si>
    <t>BOLSA TUBULAR PLÁSTICA TRANSPARENTE 15CM CAL 3, OFRECE RESISTENCIA, FLEXIBILIDAD Y FÁCIL IDENTIFICACIÓN PARA UN ALMACENAMIENTO SEGURO Y EFICIENTE.</t>
  </si>
  <si>
    <t>bolsa tubular plastica, para paquetes de esterilización</t>
  </si>
  <si>
    <t>KILO</t>
  </si>
  <si>
    <t>BOLSA TUBULAR PLÁSTICA TRANSPARENTE 40CM CAL 3, OFRECE RESISTENCIA, FLEXIBILIDAD Y FÁCIL IDENTIFICACIÓN PARA UN ALMACENAMIENTO SEGURO Y EFICIENTE.</t>
  </si>
  <si>
    <t>CAFE  X 450 GRAMOS</t>
  </si>
  <si>
    <t>BOLSA DE CAFÉ  X 450 GR</t>
  </si>
  <si>
    <t>CAFÉ EN GRANO DE ALTA PUREZA BOLSA X 3KILOS</t>
  </si>
  <si>
    <t>WIND COFFEE</t>
  </si>
  <si>
    <t>CAFÉ DE GRANO PARA MAQUINA VITRO S1 AZKOYEN X 3 KILOS</t>
  </si>
  <si>
    <t>CAJA DE AROMATICA SURTIDAS  x20 UND</t>
  </si>
  <si>
    <t xml:space="preserve">HINDU, JAIBEL, ORIENTAL, </t>
  </si>
  <si>
    <t>CAJA DE AROMATICA X 20 UND SURTIDAS DE BEBIDA AROMÁTICA EN BOLSITA FILTRANTE, FÁCIL DE PREPARAR, RÁPIDA DE SER VIR, SABORES SURTIDOS, HIERBAS AROMATICAS SELECIONAS DE LA MEJOR CALIDA D, PARA BRINDAR UNA EXCELENTE EXPERIENCIA AL GUSTO.</t>
  </si>
  <si>
    <t xml:space="preserve">CHOCOLATE INSTANTANEO </t>
  </si>
  <si>
    <t>NUCITA</t>
  </si>
  <si>
    <t>CHOCOLATE INSTANTANEO X 1000GR NPARA USO DE MÁQUINA DE CAFÉ VITRO S1 AZKOYEN</t>
  </si>
  <si>
    <t>BASE LACTEA BEC</t>
  </si>
  <si>
    <t>LECHE EN POLVO DESCREMADA  CONTENIDO DE 1KG, MATERIAL BEC) LÁCTEA.PARA USO DE MAQUINA DE CAFÉ VITRO S1 AZKOYEN</t>
  </si>
  <si>
    <t>MANUELITA</t>
  </si>
  <si>
    <t>PAQUETE DE AZÚCAR MANUELITA TUBITOS X200UND (1000 GR)</t>
  </si>
  <si>
    <t xml:space="preserve">VASO CARTÓN BARVAL BLANCO 4 ONZAS PAQUETE X 50 UNDS DESECHABLE, ES IDEAL PARA SERVIR CAFÉ, TÉ U OTRAS BEBIDAS CALIENTES O FRÍAS. SU DISEÑO RESISTENTE Y ECOLÓGICO LO HACE PERFECTO PARA OFICINAS, CAFETERÍAS Y EVENTOS. </t>
  </si>
  <si>
    <t xml:space="preserve">VASO 7 ONZ EN CARTON BCO PAQ. X 50 UND </t>
  </si>
  <si>
    <t>EL VASO CARTON DESECHABLE BLANCO DE 7 OZ BARVAL ES PERFECTO PARA EVENTOS, REUNIONES Y USO DIARIO. CON UN PAQUETE DE 50 UNIDADES, ESTOS VASOS SON UNA OPCION PRACTICA Y ECOLOGICA, IDEALES PARA SERVIR TODO TIPO DE BEBIDAS. SU DISEÑO RESISTENTE Y VERSATIL ASEGURA QUE DISFRUTARAS DE TUS BEBIDAS SIN COMPLICACIONES. ¡OPTA POR LA COMODIDAD Y EL RESPETO AL MEDIO AMBIENTE!</t>
  </si>
  <si>
    <t>CAJA ORGANIZADORA PLASTICA TRANSPARENTE 20 LT CON TAPA DIMENSIONES 41 × 35 × 24 CM SIN MANIJAS</t>
  </si>
  <si>
    <t>RIMAX O VANYPLAST</t>
  </si>
  <si>
    <t>LA CAJA ORGANIZADORA PLASTICA ALTA CON TAPA DE 20 LITROS, TE PERMITE GUARDAR TUS ARTÍCULOS PERSONALES O CUALQUIER OBJETO QUE QUIERAS MANTENER GUARDADO. CUENTA CON SEGUROS LATERALES PARA MAYOR SEGURIDAD. DIMENSIONES: 41 CM × 35 CM × 24 CM. PLÁSTICO. COLOR: TRANSPARENTE. CAPACIDAD DE 21 LITROS. CON PRACTICA TAPA HERMÉTICA</t>
  </si>
  <si>
    <t>CAJA ORGANIZADORA PLASTICA</t>
  </si>
  <si>
    <t>CAJA PLASTICA 2,2 LT  DE 23,5 X 14,5 X 11,5 CM HERMETICA CON TAPA Y MANILAS</t>
  </si>
  <si>
    <t>CARPETA BLANCA DE 3 ARGOLLAS Y 1 PULGADA (1") DE DIÁMETRO,APTA PARA 80-120 HOJAS, CUBIERTA DE VINIL BLANCA RESISTENTE A ROTURAS Y DESGARROS, PLÁSTICO DURADERO,COLOR BLANCO</t>
  </si>
  <si>
    <t>CARPETA BLANCA</t>
  </si>
  <si>
    <t>CARPETA BLANCA DE 3 ARGOLLAS Y 2  PULGADAS (2") DE DIÁMETROAPROX. 300-450 HOJAS TAMAÑO CARTA, CUBIERTA DE VINIL BLANCA RESISTENTE A ROTURAS Y DESGARROS, PLÁSTICO DURADERO,COLOR BLANCO</t>
  </si>
  <si>
    <t>CARPETA BLANCA DE 3 ARGOLLAS Y 3 PULGADAS (3") DE DIÁMETRO,APROX. 500-600 HOJAS CARTA, CUBIERTA DE VINIL BLANCA RESISTENTE A ROTURAS Y DESGARROS, PLÁSTICO DURADERO,COLOR BLANCO</t>
  </si>
  <si>
    <t xml:space="preserve">CONTENEDOR  DESECHABLE PARA CORTO PUNZANTES DE 44 LITROS. </t>
  </si>
  <si>
    <t>BIOLIFE, ESTRA, AI BIOSEGURIDAD, BIOMED,</t>
  </si>
  <si>
    <t>RECIPIENTE PARA RESIDUOS CORTOPUNZANTES 44LT ROJO, DIMENSIONES 49X33X38,  FABRICADO EN POLIPROPILENO. RESISTENTE. LIBRE DE METALES PESADOS. COLOR CUERPO ROJO. TAPA BLANCA. MEDIDAS: ALTO 58. ANCHO 36. FONDO 28 CMS.</t>
  </si>
  <si>
    <t xml:space="preserve">CONTENEDOR </t>
  </si>
  <si>
    <t>CONTENEDOR PARA LA RECOLECCIÓN SEGURA DE ELEMENTOS CORTOPUNZANTES O INFECCIOSOS DE TAMAÑO PEQUEÑO 1 LTS, ROJO MATERIAL SEGURO Y LIBRE DE PVC: POLIPROPILENO DE ALTA DENSIDAD.DISEÑADO PARA LA DISPOSICIÓN FINAL SEGURA DE AGUJAS, BISTURÍS, LANCETAS Y RESIDUOS BIOSANITARIOS.APA CON SISTEMA DE CIERRE HERMÉTICO Y EMBUDO O CONTRATAPA PARA DEPOSITAR AGUJAS Y CUCHILLAS SIN CONTACTO MANUAL.</t>
  </si>
  <si>
    <t>CONTENEDOR PARA LA RECOLECCIÓN SEGURA DE ELEMENTOS CORTOPUNZANTES O INFECCIOSOS 2,9 LTS, ROJO MATERIAL SEGURO Y LIBRE DE PVC: POLIPROPILENO DE ALTA DENSIDAD.DISEÑADO PARA LA DISPOSICIÓN FINAL SEGURA DE AGUJAS, BISTURÍS, LANCETAS Y RESIDUOS BIOSANITARIOS.APA CON SISTEMA DE CIERRE HERMÉTICO Y EMBUDO O CONTRATAPA PARA DEPOSITAR AGUJAS Y CUCHILLAS SIN CONTACTO MANUAL.</t>
  </si>
  <si>
    <t>RIMAX /VANYPLAST/Estra</t>
  </si>
  <si>
    <t>ESTA CAJA ORGANIZADORA, FABRICADA EN PLÁSTICO, ES IDEAL PARA MANTENER TUS OBJETOS PROTEGIDOS Y ORDENADOS. SUS DIMENSIONES SON DE 47.5 CM DE ANCHO, 62 CM LARGO  Y 14 CM DE PROFUNDIDAD. CUENTA CON BROCHES DE SEGURIDAD Y UNA TAPA AJUSTADA PARA PROTEGER TUS PERTENENCIAS. ADEMÁS, SU DISEÑO TRANSPARENTE FACILITA LA IDENTIFICACIÓN DEL CONTENIDO SIN NECESIDAD DE ABRIRLA.</t>
  </si>
  <si>
    <t>ORGANIZADORA 15 LITROS, FABRICADA EN PLÁSTICO, ES IDEAL PARA MANTENER TUS OBJETOS PROTEGIDOS Y ORDENADOS. SUS DIMENSIONES SON DEDE 42,5X31X18CM</t>
  </si>
  <si>
    <t>CAJA ORGANIZADORA DE 15 LITROS, CON TAPA Y DOS CIERRES LATERALES QUE SE AJUSTAN A LA BASE DE LA CAJA, MANIJAS EXTERNAS QUE AYUDAN A TRASPORTARLA FACÍLMENTE, ALTO 18 CM ANCHO 31 CM  LARGO 43.5 CM, SE PUEDEN APILAR UNA CON OTRA, AHORRA Y ORGANIZA EL ESPACIO.</t>
  </si>
  <si>
    <t xml:space="preserve">
CAJA PEQUEÑA DE 7.5 LITROS CON TAPA AJUSTADA A LA BASE POR MEDIO DE BISAGRAS, TRANSPARENTE, MULTIUSOS. SE PUEDE APILAR UNA CON OTRA, POR SU FORMA AHORRA Y ORGANIZA ESPACIO. 35,6CMX30CMX12CM</t>
  </si>
  <si>
    <t>MO10000027</t>
  </si>
  <si>
    <t>CONTENEDOR PLASTICO TRANSPARENTE CON TAPA 2 LT (25X12X10CM)</t>
  </si>
  <si>
    <t>ORGANIZADORA 2 LITROS, FABRICADA EN PLÁSTICO, ES IDEAL PARA MANTENER TUS OBJETOS PROTEGIDOS Y ORDENADOS. SUS DIMENSIONES SON DEDE 25X12X10CM</t>
  </si>
  <si>
    <t>APTOMIZADOR MULTI USOS PISTOLA INDUSTRIAL GRADUABLE FABRICADO EN PLASTICO COLOR BLANCO</t>
  </si>
  <si>
    <t>OFFI ESCO - PELIKAN-PRINTELL</t>
  </si>
  <si>
    <t>MARCADOR CON TINTA BORRABLE PARA TABLEROS ACRÍLICOS Y DE VIDRIO.
TINTA DE FÁCIL BORRADO QUE NO MANCHA LA SUPERFICIE DEL TABLERO NI DEJA SOMBRA. 
EXCELENTE RENDIMIENTO.
COLORES INTENSOS.
NO TÓXICO.</t>
  </si>
  <si>
    <t>MARCADOR</t>
  </si>
  <si>
    <t>OFFI ESCO - PELICAN-PRINTELL</t>
  </si>
  <si>
    <t>MARCADOR CON TINTA BORRABLE ROJA,PARA TABLEROS ACRÍLICOS Y DE VIDRIO.
TINTA DE FÁCIL BORRADO QUE NO MANCHA LA SUPERFICIE DEL TABLERO NI DEJA SOMBRA. 
EXCELENTE RENDIMIENTO.
COLORES INTENSOS.
NO TÓXICO.</t>
  </si>
  <si>
    <t>SHARPIE</t>
  </si>
  <si>
    <t xml:space="preserve">MARCADOR GRUESO PERMANENTE , RESISTENTE AL AGUA Y DE SECADO RÁPIDO, PUNTA BISELADA/CINCEL PARA TRES ANCHOS DE LÍNEA </t>
  </si>
  <si>
    <t xml:space="preserve">MARCADOR PERMANENTE SHARPIE PUNTA DELGADA,  SECADO RÁPIDO, EN PAPEL, PLÁSTICO, METAL.  </t>
  </si>
  <si>
    <t xml:space="preserve">MARCADOR PERMANENTE SHARPIE ULTRA FINO,MARCADOR PERMANENTE SHARPIE PUNTA ULTRA FINA ,  SECADO RÁPIDO, EN PAPEL, PLÁSTICO, METAL.  </t>
  </si>
  <si>
    <t xml:space="preserve">MARCADOR PERMANENTE SHARPIE PUNTA DELGADA, SECADO RÁPIDO, EN PAPEL, PLÁSTICO, METAL.  </t>
  </si>
  <si>
    <t>ENERGIZER MAX AAA2 E922</t>
  </si>
  <si>
    <t xml:space="preserve">PILA  ENERGIZER  ALCALINA MAX AAA2 ENERGIZER E 922, </t>
  </si>
  <si>
    <t>PILA</t>
  </si>
  <si>
    <t>ENERGIZER MAX AA2 15620</t>
  </si>
  <si>
    <t xml:space="preserve">PILA ENERGIZER ALCALINA MAX AA2 ENERGIZER, </t>
  </si>
  <si>
    <t>ENERGIZER MAX 9V1 
6LF22</t>
  </si>
  <si>
    <t>PILAS ENERGIZER MAX 9V1 
6LF22,</t>
  </si>
  <si>
    <t>PILA GP A76</t>
  </si>
  <si>
    <t xml:space="preserve">MAXELL, ALKALINE, DURACELL, </t>
  </si>
  <si>
    <t>PILA ALCALINA TAMAÑO AG13 / LR44 / A76 / 357 DE 1.5V, CAPACIDAD DE 150MAH, PARA TERMOMETRO DIGITAL,</t>
  </si>
  <si>
    <t xml:space="preserve">ENERGIZER MAX C2 </t>
  </si>
  <si>
    <t>PILAS BATERÍAS ALCALINAS CILÍNDRICAS TIPO C PACK X2 BLÍSTER</t>
  </si>
  <si>
    <t>ENERGIZER PC CR2032 3V</t>
  </si>
  <si>
    <t>PILA ENERGIZER PC CR2032 3V, BATERIA DE LITIO, 3 VOLTIOS, TIENE UNA CAPACIDAD DE  225 MAH.</t>
  </si>
  <si>
    <t>PELIKAN, SHARPIE, OFFI ESCO,</t>
  </si>
  <si>
    <t>RESALTADOR DE CUERPO TRASLUCIDO Y REDONDO PARA UNA CONFORTABLE SUJECIÓN. PUNTA CINCEL INDEFORMABLE PARA RESALTAR Y SUBRAYAR CON COLORES INTENSOS Y LUMINOSOS.</t>
  </si>
  <si>
    <t>RESALTADOR</t>
  </si>
  <si>
    <t>REPROGRAF Cod.2455040</t>
  </si>
  <si>
    <t>RESMAS POR 500 HOJAS, GRAMAJE 72 GR, PAPEL NATURAL MULTIPROPÓSITO, APARIENCIA ÚNICA QUE HACE VISIBLE SU COMPROMISO AMBIENTAL.</t>
  </si>
  <si>
    <t>RESMA</t>
  </si>
  <si>
    <t xml:space="preserve">REPROGRAF </t>
  </si>
  <si>
    <t>RESMA DE PAPEL TAMAÑO OFICIO BLANCO, CONTIENE 500 HOJAS DE 75 GR., MEDIDAS: 32,5 CM X 21 CM X 4,5 CM</t>
  </si>
  <si>
    <t>PAPEL</t>
  </si>
  <si>
    <t>PAPEL ESMALTADO O PROPALCOTE PLIEGO 240 GRAMOS 70×100, REVISTAS, FOLLETOS, CATÁLOGOS, MATERIAL PUBLICITARIO, PORTADAS DE REVISTAS, POSTERS, TARJETAS DE INVITACIÓN, TARJETAS DE FELICITACIÓN, TARJETAS POSTALES, PRESENTACIONES</t>
  </si>
  <si>
    <t>REPROGRAF</t>
  </si>
  <si>
    <t>RESMA DE PAPEL TAMAÑO CARTA BLANCO CONTIENE 500 HOJAS DE 75 GR., MEDIDAS: 27 CM X 21 CM X 4,5 CM</t>
  </si>
  <si>
    <t>RESMA DE PAPEL TAMAÑO MEDIA CARTA BLANCO, CONTIENE 500 HOJAS DE 75 GR., DIMENSIONES: 21.6 X 13.95 CM</t>
  </si>
  <si>
    <t>HP LASERJET</t>
  </si>
  <si>
    <t>TONER HP LASERJET PRO REFERENCIA 26A PARA IMPRESORA M402,MODELO CF226A (26A) DE COLOR NEGRO, DISEÑADO PARA UN RENDIMIENTO ESTÁNDAR DE APROXIMADAMENTE 3,100 PÁGINAS.</t>
  </si>
  <si>
    <t>TONER</t>
  </si>
  <si>
    <t>TONER NEGRO H.P. 105A</t>
  </si>
  <si>
    <t>HP LASER</t>
  </si>
  <si>
    <t>TONER ELETROMIAGRAFIA NEGRO HP 105A, LASERJET NEGRO, RINDE 1000 PÁGINAS, COMPATIBILIDAD : SERIE DE IMPRESORAS HP LASER 100, SERIE DE IMPRESORAS MULTIFUNCIÓN HP LASER MFP 130</t>
  </si>
  <si>
    <t>IMPRESORA HP LASERJET PRO M102W, CARTUCHOS DE TÓNER HP CÓDIGO/MODELO 17A Y HP19A</t>
  </si>
  <si>
    <t>CARTUCHO DE TÓNER NEGRO HP LASERJET 83A PARA LA IMPRESIÓN DE 1.500 PÁGINAS, COMPATIBILIDAD CON HARDWARE,HP LASERJET PRO M201DW, IMPRESORA MULTIFUNCIÓN HP LASERJET PRO M125A, IMPRESORA MULTIFUNCIÓN HP LASERJET PRO M127FN, IMPRESORA MULTIFUNCIÓN HP LASERJET PRO M127FW, IMPRESORA MULTIFUNCIÓN HP LASERJET PRO M225DW, DIMENSIONES 37 × 11 × 12 CM</t>
  </si>
  <si>
    <t>TÓNER 85A HP NEGRO PARA IMPRESORAS HP LASERJET PRO P1100 P1101 P1102 P1102W M1130 M1132 M1210 M1212 M1214 M1217, CAPACIDAD: 1.600 PAGINAS</t>
  </si>
  <si>
    <t>TONER SAMSUNG mLT D 111S</t>
  </si>
  <si>
    <t>CARTUCHO DE TÓNER SAMSUNG MLT-D111S NEGRO (SU815A), CAPACIDAD DE 1.000 PAGINAS, COMPATIBLES: IMPRESORA LÁSER SAMSUNG XPRESS SL-M2020 SS271G IMPRESORA LÁSER SAMSUNG XPRESS SL-M2020W SS272K IMPRESORA LÁSER MULTIFUNCIÓN SAMSUNG XPRESS SL-M2070FW SS296K IMPRESORA LÁSER MULTIFUNCIÓN SAMSUNG XPRESS SL-M2070W SS298J</t>
  </si>
  <si>
    <t>SI</t>
  </si>
  <si>
    <t>NO</t>
  </si>
  <si>
    <t xml:space="preserve">Que la persona solo toque la hoja que se va utilizar.   Que tenga precorte y dispensación hoja a hoja. Capacidad minima de 200 toallas.Que el sistema no tenga  cuchillas ni mecanismos que dañe la hoja.  Que el sistema tenga chapas de seguridad del producto.        </t>
  </si>
  <si>
    <t>Papel higienico natural jumbo ecol H/D 200 mts. El papel higienico debe tener un tamaño en su parte ancha entre 10 y 14cm X 200 mts.                                                                                                                              Papel higienico natural hoja doble precortada. Diametro del rollo 19,9cm. peso aproximado del rollo 852 g.Paquete por 4 rollos.</t>
  </si>
  <si>
    <t>Toalla de manos hoja sencilla blanca.  Medida de 22,5x20,1cm. Caja por 12 paquetes d 410 toallas   Peso aproximado paquete 527,37g. Productos elaborados con fibras 100% recicladas (TM natural).  Sus hojas proporcionan absorbencia, resistencia y suavidad. Rendimiento: El pre-corte de sus hojas disminuye el desperdicio.</t>
  </si>
  <si>
    <t>Que la persona solo toque la hoja que se va utilizar. Que tenga precorte y dispensación hoja a hoja.Que cuente con un sistema antibandalico.   Su capacidad minima de almacenamiento sea de 200 metros</t>
  </si>
  <si>
    <t xml:space="preserve">Que la persona solo toque la hoja que se va utilizar. Que tenga precorte y dispensación hoja a hoja.Capacidad minima de 410 toallas.  Que el sistema no tenga  cuchillas ni mecanismos que dañe la hoja.Que el sistema tenga chapas de seguridad del producto.   Indicador de nivel que permite visualizar cuando hacer la recarga. Dispensador de 1600 o mas toallas en Z.                                                        </t>
  </si>
  <si>
    <t>CARPETA DE CARTON</t>
  </si>
  <si>
    <t>CARPETA PLASTICA</t>
  </si>
  <si>
    <t>CARTUCHO</t>
  </si>
  <si>
    <t xml:space="preserve"> CINTA DE ENMASCARAR </t>
  </si>
  <si>
    <t>CINTA ADHESIVA</t>
  </si>
  <si>
    <t>UNIDAD  DE MEDIDA</t>
  </si>
  <si>
    <t>X</t>
  </si>
  <si>
    <t>VALOR IVA %</t>
  </si>
  <si>
    <t>TOALLA DE MANOS TRIPLE HOJA NATURAL.MEDIDA DE LARGO 100M ANCHO 19,5 CM DIAMETRO DEL ROLLO 18CM,PESO APROXIMADO PAQUETE 5,46KG.PAQUETE POR 6 ROLLOS DE TOALLAS. PRODUCTOS ELABORADOS CON FIBRAS 100% RECICLADAS (TM NATURAL).SUS HOJAS PROPORCIONAN ABSORBENCIA, RESISTENCIA Y SUAVIDAD. RENDIMIENTO: EL PRE-CORTE DE SUS HOJAS DISMINUYE EL DESPERDICIO.</t>
  </si>
  <si>
    <t xml:space="preserve">QUE LA PERSONA SOLO TOQUE LA HOJA QUE SE VA UTILIZAR.   QUE TENGA PRECORTE Y DISPENSACIÓN HOJA A HOJA. CAPACIDAD MINIMA DE 200 TOALLAS.QUE EL SISTEMA NO TENGA  CUCHILLAS NI MECANISMOS QUE DAÑE LA HOJA.  QUE EL SISTEMA TENGA CHAPAS DE SEGURIDAD DEL PRODUCTO.        </t>
  </si>
  <si>
    <t>TOALLA DE MANOS HOJA SENCILLA BLANCA.  MEDIDA DE 22,5X20,1CM. CAJA POR 12 PAQUETES D 410 TOALLAS   PESO APROXIMADO PAQUETE 527,37G. PRODUCTOS ELABORADOS CON FIBRAS 100% RECICLADAS (TM NATURAL).  SUS HOJAS PROPORCIONAN ABSORBENCIA, RESISTENCIA Y SUAVIDAD. RENDIMIENTO: EL PRE-CORTE DE SUS HOJAS DISMINUYE EL DESPERDICIO.</t>
  </si>
  <si>
    <t xml:space="preserve">QUE LA PERSONA SOLO TOQUE LA HOJA QUE SE VA UTILIZAR. QUE TENGA PRECORTE Y DISPENSACIÓN HOJA A HOJA.CAPACIDAD MINIMA DE 410 TOALLAS.  QUE EL SISTEMA NO TENGA  CUCHILLAS NI MECANISMOS QUE DAÑE LA HOJA.QUE EL SISTEMA TENGA CHAPAS DE SEGURIDAD DEL PRODUCTO.   INDICADOR DE NIVEL QUE PERMITE VISUALIZAR CUANDO HACER LA RECARGA. DISPENSADOR DE 1600 O MAS TOALLAS EN Z.                                                        </t>
  </si>
  <si>
    <t>PAPEL HIGIENICO NATURAL JUMBO ECOL H/D 200 MTS. EL PAPEL HIGIENICO DEBE TENER UN TAMAÑO EN SU PARTE ANCHA ENTRE 10 Y 14CM X 200 MTS. PAPEL HIGIENICO NATURAL HOJA DOBLE PRECORTADA. DIAMETRO DEL ROLLO 19,9CM. PESO APROXIMADO DEL ROLLO 852 G.PAQUETE POR 4 ROLLOS.</t>
  </si>
  <si>
    <t>QUE LA PERSONA SOLO TOQUE LA HOJA QUE SE VA UTILIZAR. QUE TENGA PRECORTE Y DISPENSACIÓN HOJA A HOJA.QUE CUENTE CON UN SISTEMA ANTIBANDALICO.   SU CAPACIDAD MINIMA DE ALMACENAMIENTO SEA DE 200 METROS</t>
  </si>
  <si>
    <t>PROVEEDOR</t>
  </si>
  <si>
    <t>NIT</t>
  </si>
  <si>
    <t>ARTÏCULOS DE OFICINA</t>
  </si>
  <si>
    <t xml:space="preserve"> EVALUACIÓN TÉCNICA, ECONÓMICA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</si>
</sst>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0%"/>
    <numFmt numFmtId="165" formatCode="_-[$$-240A]\ * #,##0.00_-;\-[$$-240A]\ * #,##0.00_-;_-[$$-240A]\ * &quot;-&quot;??_-;_-@_-"/>
  </numFmts>
  <fonts count="2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Arial"/>
      <family val="2"/>
    </font>
    <font>
      <sz val="10"/>
      <name val="Arial"/>
      <family val="2"/>
    </font>
    <font>
      <b/>
      <sz val="9"/>
      <name val="Arial"/>
      <family val="2"/>
    </font>
    <font>
      <b/>
      <sz val="9"/>
      <color theme="4" tint="-0.499984740745262"/>
      <name val="Arial"/>
      <family val="2"/>
    </font>
    <font>
      <b/>
      <sz val="8"/>
      <name val="Arial"/>
      <family val="2"/>
    </font>
    <font>
      <sz val="11"/>
      <name val="Aptos Narrow"/>
      <family val="2"/>
      <scheme val="minor"/>
    </font>
    <font>
      <b/>
      <sz val="8"/>
      <color rgb="FFFFFFFF"/>
      <name val="Arial"/>
      <family val="2"/>
    </font>
    <font>
      <b/>
      <sz val="8"/>
      <color rgb="FF000000"/>
      <name val="Aptos Narrow"/>
      <family val="2"/>
      <scheme val="minor"/>
    </font>
    <font>
      <sz val="8"/>
      <color theme="1"/>
      <name val="Aptos Narrow"/>
      <family val="2"/>
      <scheme val="minor"/>
    </font>
    <font>
      <sz val="9"/>
      <color theme="0"/>
      <name val="Arial"/>
      <family val="2"/>
    </font>
    <font>
      <sz val="11"/>
      <color rgb="FFFF0000"/>
      <name val="Aptos Narrow"/>
      <family val="2"/>
      <scheme val="minor"/>
    </font>
    <font>
      <b/>
      <sz val="9"/>
      <color rgb="FFFF0000"/>
      <name val="Arial"/>
      <family val="2"/>
    </font>
    <font>
      <sz val="11"/>
      <color theme="0"/>
      <name val="Aptos Narrow"/>
      <family val="2"/>
      <scheme val="minor"/>
    </font>
    <font>
      <b/>
      <sz val="9"/>
      <color theme="0"/>
      <name val="Aptos Narrow"/>
      <family val="2"/>
      <scheme val="minor"/>
    </font>
    <font>
      <sz val="9"/>
      <color theme="1"/>
      <name val="Aptos Narrow"/>
      <family val="2"/>
      <scheme val="minor"/>
    </font>
    <font>
      <sz val="9"/>
      <color rgb="FF000000"/>
      <name val="Calibri"/>
      <family val="2"/>
    </font>
    <font>
      <sz val="9"/>
      <name val="Aptos Narrow"/>
      <family val="2"/>
      <scheme val="minor"/>
    </font>
    <font>
      <sz val="9"/>
      <name val="Calibri"/>
      <family val="2"/>
    </font>
    <font>
      <sz val="9"/>
      <color rgb="FF231F20"/>
      <name val="Aptos Narrow"/>
      <family val="2"/>
      <scheme val="minor"/>
    </font>
    <font>
      <sz val="9"/>
      <color rgb="FF1F1F1F"/>
      <name val="Aptos Narrow"/>
      <family val="2"/>
      <scheme val="minor"/>
    </font>
    <font>
      <sz val="9"/>
      <color rgb="FF43454B"/>
      <name val="Aptos Narrow"/>
      <family val="2"/>
      <scheme val="minor"/>
    </font>
    <font>
      <sz val="9"/>
      <color rgb="FF333333"/>
      <name val="Aptos Narrow"/>
      <family val="2"/>
      <scheme val="minor"/>
    </font>
    <font>
      <b/>
      <sz val="11"/>
      <name val="Aptos Narrow"/>
      <family val="2"/>
      <scheme val="minor"/>
    </font>
    <font>
      <b/>
      <sz val="9"/>
      <color theme="0"/>
      <name val="Arial"/>
      <family val="2"/>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8080"/>
        <bgColor rgb="FF008080"/>
      </patternFill>
    </fill>
    <fill>
      <patternFill patternType="solid">
        <fgColor rgb="FF8EAADB"/>
        <bgColor rgb="FF8EAADB"/>
      </patternFill>
    </fill>
    <fill>
      <patternFill patternType="solid">
        <fgColor rgb="FFD0CECE"/>
        <bgColor rgb="FFD0CECE"/>
      </patternFill>
    </fill>
    <fill>
      <patternFill patternType="solid">
        <fgColor rgb="FF008080"/>
        <bgColor indexed="64"/>
      </patternFill>
    </fill>
    <fill>
      <patternFill patternType="solid">
        <fgColor rgb="FFFFFF00"/>
        <bgColor indexed="64"/>
      </patternFill>
    </fill>
    <fill>
      <patternFill patternType="solid">
        <fgColor rgb="FFFF000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 fillId="0" borderId="0"/>
  </cellStyleXfs>
  <cellXfs count="169">
    <xf numFmtId="0" fontId="0" fillId="0" borderId="0" xfId="0"/>
    <xf numFmtId="0" fontId="3" fillId="2" borderId="1" xfId="0" applyFont="1" applyFill="1" applyBorder="1" applyAlignment="1" applyProtection="1">
      <alignment horizontal="center" vertical="center"/>
      <protection locked="0"/>
    </xf>
    <xf numFmtId="0" fontId="3" fillId="2" borderId="0" xfId="0" applyFont="1" applyFill="1" applyAlignment="1" applyProtection="1">
      <alignment horizontal="left"/>
      <protection locked="0"/>
    </xf>
    <xf numFmtId="0" fontId="5" fillId="2" borderId="1" xfId="3" applyFont="1" applyFill="1" applyBorder="1" applyAlignment="1" applyProtection="1">
      <alignment vertical="center"/>
      <protection locked="0"/>
    </xf>
    <xf numFmtId="0" fontId="5" fillId="2" borderId="2" xfId="3" applyFont="1" applyFill="1" applyBorder="1" applyAlignment="1" applyProtection="1">
      <alignment vertical="center"/>
      <protection locked="0"/>
    </xf>
    <xf numFmtId="0" fontId="5" fillId="2" borderId="0" xfId="3" applyFont="1" applyFill="1" applyAlignment="1" applyProtection="1">
      <alignment vertical="center"/>
      <protection locked="0"/>
    </xf>
    <xf numFmtId="0" fontId="6" fillId="2" borderId="0" xfId="0" applyFont="1" applyFill="1" applyAlignment="1" applyProtection="1">
      <alignment horizontal="center" vertical="center"/>
      <protection locked="0"/>
    </xf>
    <xf numFmtId="0" fontId="6" fillId="2" borderId="0" xfId="0" applyFont="1" applyFill="1" applyAlignment="1" applyProtection="1">
      <alignment horizontal="center"/>
      <protection locked="0"/>
    </xf>
    <xf numFmtId="9" fontId="6" fillId="2" borderId="0" xfId="2" applyFont="1" applyFill="1" applyAlignment="1" applyProtection="1">
      <alignment horizontal="center"/>
      <protection locked="0"/>
    </xf>
    <xf numFmtId="164" fontId="6" fillId="2" borderId="0" xfId="0" applyNumberFormat="1" applyFont="1" applyFill="1" applyAlignment="1" applyProtection="1">
      <alignment vertical="center"/>
      <protection locked="0"/>
    </xf>
    <xf numFmtId="164" fontId="6" fillId="2" borderId="0" xfId="0" applyNumberFormat="1" applyFont="1" applyFill="1" applyAlignment="1" applyProtection="1">
      <alignment horizontal="center" vertical="center"/>
      <protection locked="0"/>
    </xf>
    <xf numFmtId="0" fontId="6" fillId="2" borderId="0" xfId="0" applyFont="1" applyFill="1" applyAlignment="1" applyProtection="1">
      <alignment vertical="center"/>
      <protection locked="0"/>
    </xf>
    <xf numFmtId="0" fontId="3" fillId="2" borderId="0" xfId="0" applyFont="1" applyFill="1" applyProtection="1">
      <protection locked="0"/>
    </xf>
    <xf numFmtId="0" fontId="3" fillId="2" borderId="0" xfId="0" applyFont="1" applyFill="1"/>
    <xf numFmtId="0" fontId="3" fillId="2" borderId="3" xfId="0" applyFont="1" applyFill="1" applyBorder="1" applyAlignment="1" applyProtection="1">
      <alignment horizontal="center" vertical="center"/>
      <protection locked="0"/>
    </xf>
    <xf numFmtId="0" fontId="5" fillId="2" borderId="3" xfId="3" applyFont="1" applyFill="1" applyBorder="1" applyAlignment="1" applyProtection="1">
      <alignment vertical="center"/>
      <protection locked="0"/>
    </xf>
    <xf numFmtId="0" fontId="3" fillId="2" borderId="0" xfId="0" applyFont="1" applyFill="1" applyAlignment="1" applyProtection="1">
      <alignment horizontal="center"/>
      <protection locked="0"/>
    </xf>
    <xf numFmtId="9" fontId="3" fillId="2" borderId="0" xfId="2" applyFont="1" applyFill="1" applyAlignment="1" applyProtection="1">
      <alignment horizontal="center"/>
      <protection locked="0"/>
    </xf>
    <xf numFmtId="164" fontId="3" fillId="2" borderId="0" xfId="0" applyNumberFormat="1" applyFont="1" applyFill="1" applyAlignment="1" applyProtection="1">
      <alignment vertical="center"/>
      <protection locked="0"/>
    </xf>
    <xf numFmtId="164" fontId="3" fillId="2" borderId="0" xfId="0" applyNumberFormat="1"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horizontal="center" vertical="center"/>
      <protection locked="0"/>
    </xf>
    <xf numFmtId="0" fontId="5" fillId="2" borderId="3" xfId="4" applyFont="1" applyFill="1" applyBorder="1" applyProtection="1">
      <protection locked="0"/>
    </xf>
    <xf numFmtId="0" fontId="5" fillId="2" borderId="0" xfId="4" applyFont="1" applyFill="1" applyProtection="1">
      <protection locked="0"/>
    </xf>
    <xf numFmtId="0" fontId="7" fillId="3" borderId="4" xfId="4" applyFont="1" applyFill="1" applyBorder="1" applyProtection="1">
      <protection locked="0"/>
    </xf>
    <xf numFmtId="0" fontId="7" fillId="3" borderId="4" xfId="4" applyFont="1" applyFill="1" applyBorder="1" applyAlignment="1" applyProtection="1">
      <alignment horizontal="left"/>
      <protection locked="0"/>
    </xf>
    <xf numFmtId="0" fontId="5" fillId="3" borderId="0" xfId="4" applyFont="1" applyFill="1" applyProtection="1">
      <protection locked="0"/>
    </xf>
    <xf numFmtId="0" fontId="0" fillId="2" borderId="0" xfId="0" applyFill="1" applyProtection="1">
      <protection locked="0"/>
    </xf>
    <xf numFmtId="0" fontId="0" fillId="2" borderId="0" xfId="0" applyFill="1" applyAlignment="1" applyProtection="1">
      <alignment horizontal="center"/>
      <protection locked="0"/>
    </xf>
    <xf numFmtId="9" fontId="0" fillId="2" borderId="0" xfId="2" applyFont="1" applyFill="1" applyAlignment="1" applyProtection="1">
      <alignment horizontal="center"/>
      <protection locked="0"/>
    </xf>
    <xf numFmtId="164" fontId="0" fillId="2" borderId="0" xfId="0" applyNumberFormat="1" applyFill="1" applyProtection="1">
      <protection locked="0"/>
    </xf>
    <xf numFmtId="164" fontId="0" fillId="2" borderId="0" xfId="0" applyNumberFormat="1" applyFill="1" applyAlignment="1" applyProtection="1">
      <alignment horizontal="center"/>
      <protection locked="0"/>
    </xf>
    <xf numFmtId="0" fontId="0" fillId="2" borderId="0" xfId="0" applyFill="1"/>
    <xf numFmtId="0" fontId="7" fillId="3" borderId="5" xfId="4" applyFont="1" applyFill="1" applyBorder="1" applyProtection="1">
      <protection locked="0"/>
    </xf>
    <xf numFmtId="0" fontId="7" fillId="3" borderId="6" xfId="4" applyFont="1" applyFill="1" applyBorder="1" applyAlignment="1" applyProtection="1">
      <alignment horizontal="left"/>
      <protection locked="0"/>
    </xf>
    <xf numFmtId="0" fontId="7" fillId="3" borderId="7" xfId="4" applyFont="1" applyFill="1" applyBorder="1" applyAlignment="1" applyProtection="1">
      <alignment vertical="center"/>
      <protection locked="0"/>
    </xf>
    <xf numFmtId="0" fontId="7" fillId="3" borderId="7" xfId="4" applyFont="1" applyFill="1" applyBorder="1" applyAlignment="1" applyProtection="1">
      <alignment horizontal="left" vertical="center"/>
      <protection locked="0"/>
    </xf>
    <xf numFmtId="0" fontId="7" fillId="3" borderId="8" xfId="4" applyFont="1" applyFill="1" applyBorder="1" applyProtection="1">
      <protection locked="0"/>
    </xf>
    <xf numFmtId="0" fontId="7" fillId="3" borderId="8" xfId="4" applyFont="1" applyFill="1" applyBorder="1" applyAlignment="1" applyProtection="1">
      <alignment horizontal="left"/>
      <protection locked="0"/>
    </xf>
    <xf numFmtId="0" fontId="5" fillId="3" borderId="0" xfId="4" applyFont="1" applyFill="1" applyAlignment="1" applyProtection="1">
      <alignment horizontal="center" vertical="center"/>
      <protection locked="0"/>
    </xf>
    <xf numFmtId="0" fontId="11" fillId="2" borderId="0" xfId="0" applyFont="1" applyFill="1" applyAlignment="1">
      <alignment vertical="center" wrapText="1"/>
    </xf>
    <xf numFmtId="0" fontId="11" fillId="0" borderId="0" xfId="0" applyFont="1" applyAlignment="1">
      <alignment vertical="center" wrapText="1"/>
    </xf>
    <xf numFmtId="0" fontId="0" fillId="0" borderId="0" xfId="0" applyAlignment="1">
      <alignment horizontal="center" vertical="center" wrapText="1"/>
    </xf>
    <xf numFmtId="0" fontId="8" fillId="2" borderId="0" xfId="0" applyFont="1" applyFill="1" applyAlignment="1" applyProtection="1">
      <alignment horizontal="center"/>
      <protection locked="0"/>
    </xf>
    <xf numFmtId="0" fontId="12" fillId="2" borderId="0" xfId="0" applyFont="1" applyFill="1" applyAlignment="1" applyProtection="1">
      <alignment horizontal="center"/>
      <protection locked="0"/>
    </xf>
    <xf numFmtId="0" fontId="10" fillId="5" borderId="4" xfId="0" applyFont="1" applyFill="1" applyBorder="1" applyAlignment="1" applyProtection="1">
      <alignment horizontal="center" vertical="center" wrapText="1"/>
      <protection locked="0"/>
    </xf>
    <xf numFmtId="44" fontId="10" fillId="6" borderId="4" xfId="1" applyFont="1" applyFill="1" applyBorder="1" applyAlignment="1" applyProtection="1">
      <alignment horizontal="center" vertical="center" wrapText="1"/>
      <protection locked="0"/>
    </xf>
    <xf numFmtId="44" fontId="10" fillId="6" borderId="4" xfId="1"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protection locked="0"/>
    </xf>
    <xf numFmtId="1" fontId="13" fillId="2" borderId="0" xfId="0" applyNumberFormat="1" applyFont="1" applyFill="1" applyAlignment="1" applyProtection="1">
      <alignment horizontal="center"/>
      <protection locked="0"/>
    </xf>
    <xf numFmtId="164" fontId="13" fillId="2" borderId="0" xfId="0" applyNumberFormat="1" applyFont="1" applyFill="1" applyProtection="1">
      <protection locked="0"/>
    </xf>
    <xf numFmtId="0" fontId="13" fillId="2" borderId="0" xfId="0" applyFont="1" applyFill="1" applyProtection="1">
      <protection locked="0"/>
    </xf>
    <xf numFmtId="0" fontId="13" fillId="2" borderId="0" xfId="0" applyFont="1" applyFill="1" applyAlignment="1" applyProtection="1">
      <alignment horizontal="center"/>
      <protection locked="0"/>
    </xf>
    <xf numFmtId="9" fontId="13" fillId="2" borderId="0" xfId="2" applyFont="1" applyFill="1" applyAlignment="1" applyProtection="1">
      <alignment horizontal="center"/>
      <protection locked="0"/>
    </xf>
    <xf numFmtId="0" fontId="14" fillId="3" borderId="0" xfId="4" applyFont="1" applyFill="1" applyAlignment="1" applyProtection="1">
      <alignment horizontal="center" vertical="center"/>
      <protection locked="0"/>
    </xf>
    <xf numFmtId="0" fontId="13" fillId="2" borderId="0" xfId="0" applyFont="1" applyFill="1" applyAlignment="1" applyProtection="1">
      <alignment horizontal="center" vertical="center"/>
      <protection locked="0"/>
    </xf>
    <xf numFmtId="44" fontId="10" fillId="6" borderId="9" xfId="1" applyFont="1" applyFill="1" applyBorder="1" applyAlignment="1" applyProtection="1">
      <alignment horizontal="center" vertical="center" wrapText="1"/>
    </xf>
    <xf numFmtId="9" fontId="0" fillId="0" borderId="0" xfId="2" applyFont="1" applyAlignment="1">
      <alignment horizontal="center" vertical="center"/>
    </xf>
    <xf numFmtId="0" fontId="0" fillId="0" borderId="0" xfId="0" applyAlignment="1">
      <alignment horizontal="center" vertical="center"/>
    </xf>
    <xf numFmtId="44" fontId="0" fillId="0" borderId="0" xfId="1" applyFont="1" applyAlignment="1">
      <alignment horizontal="center" vertical="center"/>
    </xf>
    <xf numFmtId="0" fontId="17" fillId="0" borderId="0" xfId="0" applyFont="1" applyAlignment="1">
      <alignment horizontal="center" wrapText="1"/>
    </xf>
    <xf numFmtId="0" fontId="17" fillId="0" borderId="0" xfId="0" applyFont="1" applyAlignment="1">
      <alignment horizontal="center" vertical="center" wrapText="1"/>
    </xf>
    <xf numFmtId="0" fontId="17" fillId="2" borderId="0" xfId="0" applyFont="1" applyFill="1" applyAlignment="1">
      <alignment horizontal="center" vertical="center" wrapText="1"/>
    </xf>
    <xf numFmtId="0" fontId="19" fillId="2" borderId="0" xfId="0" applyFont="1" applyFill="1" applyAlignment="1">
      <alignment horizontal="center" vertical="center" wrapText="1"/>
    </xf>
    <xf numFmtId="0" fontId="17" fillId="8" borderId="0" xfId="0" applyFont="1" applyFill="1" applyAlignment="1">
      <alignment horizontal="center" vertical="center" wrapText="1"/>
    </xf>
    <xf numFmtId="0" fontId="19" fillId="0" borderId="0" xfId="0" applyFont="1" applyAlignment="1">
      <alignment horizontal="center" vertical="center" wrapText="1"/>
    </xf>
    <xf numFmtId="0" fontId="17" fillId="9" borderId="0" xfId="0" applyFont="1" applyFill="1" applyAlignment="1">
      <alignment horizontal="center" vertical="center" wrapText="1"/>
    </xf>
    <xf numFmtId="0" fontId="17" fillId="2" borderId="0" xfId="0" applyFont="1" applyFill="1" applyAlignment="1">
      <alignment horizontal="center" wrapText="1"/>
    </xf>
    <xf numFmtId="0" fontId="17" fillId="0" borderId="0" xfId="0" applyFont="1" applyAlignment="1">
      <alignment horizontal="left" wrapText="1"/>
    </xf>
    <xf numFmtId="43" fontId="10" fillId="6" borderId="9" xfId="1" applyNumberFormat="1" applyFont="1" applyFill="1" applyBorder="1" applyAlignment="1" applyProtection="1">
      <alignment horizontal="center" vertical="center" wrapText="1"/>
    </xf>
    <xf numFmtId="0" fontId="5" fillId="3" borderId="8" xfId="4" applyFont="1" applyFill="1" applyBorder="1" applyProtection="1">
      <protection locked="0"/>
    </xf>
    <xf numFmtId="0" fontId="11" fillId="0" borderId="0" xfId="0" applyFont="1"/>
    <xf numFmtId="44" fontId="10" fillId="6" borderId="8" xfId="1" applyFont="1" applyFill="1" applyBorder="1" applyAlignment="1" applyProtection="1">
      <alignment horizontal="center" vertical="center" wrapText="1"/>
    </xf>
    <xf numFmtId="44" fontId="3" fillId="2" borderId="0" xfId="0" applyNumberFormat="1" applyFont="1" applyFill="1" applyAlignment="1" applyProtection="1">
      <alignment vertical="center"/>
      <protection locked="0"/>
    </xf>
    <xf numFmtId="44" fontId="17" fillId="0" borderId="8" xfId="1" applyFont="1" applyBorder="1" applyAlignment="1" applyProtection="1">
      <alignment horizontal="center" vertical="center" wrapText="1"/>
    </xf>
    <xf numFmtId="164" fontId="15" fillId="2" borderId="0" xfId="0" applyNumberFormat="1" applyFont="1" applyFill="1" applyProtection="1">
      <protection locked="0"/>
    </xf>
    <xf numFmtId="44" fontId="2" fillId="2" borderId="0" xfId="1" applyFont="1" applyFill="1" applyProtection="1">
      <protection locked="0"/>
    </xf>
    <xf numFmtId="44" fontId="10" fillId="6" borderId="8" xfId="1" applyFont="1" applyFill="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165" fontId="17" fillId="0" borderId="8" xfId="1" applyNumberFormat="1" applyFont="1" applyBorder="1" applyAlignment="1" applyProtection="1">
      <alignment horizontal="center" vertical="center" wrapText="1"/>
      <protection locked="0"/>
    </xf>
    <xf numFmtId="9" fontId="17" fillId="0" borderId="8" xfId="2" applyFont="1" applyBorder="1" applyAlignment="1" applyProtection="1">
      <alignment horizontal="center" vertical="center" wrapText="1"/>
      <protection locked="0"/>
    </xf>
    <xf numFmtId="44" fontId="25" fillId="2" borderId="0" xfId="1" applyFont="1" applyFill="1" applyAlignment="1" applyProtection="1">
      <alignment horizontal="center" vertical="center"/>
    </xf>
    <xf numFmtId="164" fontId="0" fillId="2" borderId="0" xfId="0" applyNumberFormat="1" applyFill="1" applyAlignment="1" applyProtection="1">
      <alignment horizontal="center" vertical="center"/>
      <protection locked="0"/>
    </xf>
    <xf numFmtId="0" fontId="16" fillId="7" borderId="8" xfId="5" applyFont="1" applyFill="1" applyBorder="1" applyAlignment="1">
      <alignment horizontal="center" vertical="center" wrapText="1"/>
    </xf>
    <xf numFmtId="0" fontId="16" fillId="7" borderId="5" xfId="5"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8" xfId="0" applyFont="1" applyBorder="1" applyAlignment="1">
      <alignment horizontal="left" vertical="center" wrapText="1"/>
    </xf>
    <xf numFmtId="0" fontId="17" fillId="2" borderId="5" xfId="0" applyFont="1" applyFill="1" applyBorder="1" applyAlignment="1">
      <alignment horizontal="left" vertical="center" wrapText="1"/>
    </xf>
    <xf numFmtId="0" fontId="17" fillId="2" borderId="5" xfId="0" applyFont="1" applyFill="1" applyBorder="1" applyAlignment="1">
      <alignment horizontal="center" vertical="center" wrapText="1"/>
    </xf>
    <xf numFmtId="0" fontId="18" fillId="0" borderId="8" xfId="0" applyFont="1" applyBorder="1" applyAlignment="1">
      <alignment horizontal="center" vertical="center" wrapText="1"/>
    </xf>
    <xf numFmtId="0" fontId="17" fillId="2" borderId="8" xfId="0" applyFont="1" applyFill="1" applyBorder="1" applyAlignment="1">
      <alignment horizontal="center" vertical="center" wrapText="1"/>
    </xf>
    <xf numFmtId="0" fontId="19" fillId="2" borderId="5"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8" fillId="2" borderId="8" xfId="0" applyFont="1" applyFill="1" applyBorder="1" applyAlignment="1">
      <alignment horizontal="center" vertical="center" wrapText="1"/>
    </xf>
    <xf numFmtId="0" fontId="17" fillId="2" borderId="5" xfId="0" applyFont="1" applyFill="1" applyBorder="1" applyAlignment="1">
      <alignment horizontal="left" wrapText="1"/>
    </xf>
    <xf numFmtId="0" fontId="19" fillId="0" borderId="8" xfId="0" applyFont="1" applyBorder="1" applyAlignment="1">
      <alignment horizontal="center" vertical="center" wrapText="1"/>
    </xf>
    <xf numFmtId="0" fontId="19" fillId="0" borderId="8" xfId="0" applyFont="1" applyBorder="1" applyAlignment="1">
      <alignment horizontal="left" vertical="center" wrapText="1"/>
    </xf>
    <xf numFmtId="0" fontId="19" fillId="2" borderId="8" xfId="0" applyFont="1" applyFill="1" applyBorder="1" applyAlignment="1">
      <alignment horizontal="center" vertical="center" wrapText="1"/>
    </xf>
    <xf numFmtId="0" fontId="17" fillId="0" borderId="8" xfId="0" applyFont="1" applyBorder="1" applyAlignment="1">
      <alignment vertical="center" wrapText="1"/>
    </xf>
    <xf numFmtId="0" fontId="20" fillId="0" borderId="8" xfId="0" applyFont="1" applyBorder="1" applyAlignment="1">
      <alignment horizontal="center" vertical="center" wrapText="1"/>
    </xf>
    <xf numFmtId="0" fontId="21" fillId="2" borderId="5" xfId="0" applyFont="1" applyFill="1" applyBorder="1" applyAlignment="1">
      <alignment horizontal="left" vertical="center" wrapText="1"/>
    </xf>
    <xf numFmtId="0" fontId="19" fillId="2" borderId="8" xfId="0" applyFont="1" applyFill="1" applyBorder="1" applyAlignment="1">
      <alignment vertical="top" wrapText="1"/>
    </xf>
    <xf numFmtId="0" fontId="19" fillId="2" borderId="5" xfId="0" applyFont="1" applyFill="1" applyBorder="1" applyAlignment="1">
      <alignment vertical="center" wrapText="1"/>
    </xf>
    <xf numFmtId="0" fontId="19" fillId="0" borderId="8" xfId="0" applyFont="1" applyBorder="1" applyAlignment="1">
      <alignment vertical="center" wrapText="1"/>
    </xf>
    <xf numFmtId="0" fontId="22" fillId="0" borderId="8" xfId="0" applyFont="1" applyBorder="1" applyAlignment="1">
      <alignment horizontal="center" vertical="center" wrapText="1"/>
    </xf>
    <xf numFmtId="0" fontId="23" fillId="0" borderId="8" xfId="0" applyFont="1" applyBorder="1" applyAlignment="1">
      <alignment vertical="center" wrapText="1"/>
    </xf>
    <xf numFmtId="0" fontId="19" fillId="2" borderId="8" xfId="0" applyFont="1" applyFill="1" applyBorder="1" applyAlignment="1">
      <alignment horizontal="left" vertical="center" wrapText="1"/>
    </xf>
    <xf numFmtId="0" fontId="19" fillId="0" borderId="8" xfId="5" applyFont="1" applyBorder="1" applyAlignment="1">
      <alignment horizontal="center" vertical="center" wrapText="1"/>
    </xf>
    <xf numFmtId="0" fontId="24" fillId="2" borderId="5" xfId="0" applyFont="1" applyFill="1" applyBorder="1" applyAlignment="1">
      <alignment horizontal="left" vertical="center" wrapText="1"/>
    </xf>
    <xf numFmtId="43" fontId="10" fillId="6" borderId="4" xfId="0" applyNumberFormat="1" applyFont="1" applyFill="1" applyBorder="1" applyAlignment="1">
      <alignment horizontal="center" vertical="center" wrapText="1"/>
    </xf>
    <xf numFmtId="0" fontId="13" fillId="2" borderId="0" xfId="0" applyFont="1" applyFill="1"/>
    <xf numFmtId="164" fontId="13" fillId="2" borderId="0" xfId="0" applyNumberFormat="1" applyFont="1" applyFill="1"/>
    <xf numFmtId="49" fontId="17" fillId="2" borderId="5"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49" fontId="5" fillId="2" borderId="2" xfId="3" applyNumberFormat="1" applyFont="1" applyFill="1" applyBorder="1" applyAlignment="1" applyProtection="1">
      <alignment vertical="center"/>
      <protection locked="0"/>
    </xf>
    <xf numFmtId="49" fontId="5" fillId="2" borderId="0" xfId="3" applyNumberFormat="1" applyFont="1" applyFill="1" applyAlignment="1" applyProtection="1">
      <alignment vertical="center"/>
      <protection locked="0"/>
    </xf>
    <xf numFmtId="49" fontId="5" fillId="2" borderId="0" xfId="4" applyNumberFormat="1" applyFont="1" applyFill="1" applyProtection="1">
      <protection locked="0"/>
    </xf>
    <xf numFmtId="49" fontId="5" fillId="3" borderId="8" xfId="4" applyNumberFormat="1" applyFont="1" applyFill="1" applyBorder="1" applyProtection="1">
      <protection locked="0"/>
    </xf>
    <xf numFmtId="49" fontId="16" fillId="7" borderId="5" xfId="5" applyNumberFormat="1" applyFont="1" applyFill="1" applyBorder="1" applyAlignment="1">
      <alignment horizontal="center" vertical="center" wrapText="1"/>
    </xf>
    <xf numFmtId="49" fontId="17" fillId="2" borderId="5" xfId="0" applyNumberFormat="1" applyFont="1" applyFill="1" applyBorder="1" applyAlignment="1">
      <alignment horizontal="center" wrapText="1"/>
    </xf>
    <xf numFmtId="49" fontId="17" fillId="0" borderId="0" xfId="0" applyNumberFormat="1" applyFont="1" applyAlignment="1">
      <alignment horizontal="center" vertical="center" wrapText="1"/>
    </xf>
    <xf numFmtId="49" fontId="17" fillId="2" borderId="0" xfId="0" applyNumberFormat="1" applyFont="1" applyFill="1" applyAlignment="1">
      <alignment horizontal="center" vertical="center" wrapText="1"/>
    </xf>
    <xf numFmtId="49" fontId="21" fillId="2" borderId="5" xfId="0" applyNumberFormat="1" applyFont="1" applyFill="1" applyBorder="1" applyAlignment="1">
      <alignment horizontal="center" vertical="center" wrapText="1"/>
    </xf>
    <xf numFmtId="49" fontId="19" fillId="0" borderId="0" xfId="0" applyNumberFormat="1" applyFont="1" applyAlignment="1">
      <alignment horizontal="center" vertical="center" wrapText="1"/>
    </xf>
    <xf numFmtId="49" fontId="23" fillId="0" borderId="0" xfId="0" applyNumberFormat="1" applyFont="1" applyAlignment="1">
      <alignment horizontal="center" vertical="center" wrapText="1"/>
    </xf>
    <xf numFmtId="49" fontId="24" fillId="2" borderId="5" xfId="0" applyNumberFormat="1" applyFont="1" applyFill="1" applyBorder="1" applyAlignment="1">
      <alignment horizontal="center" vertical="center" wrapText="1"/>
    </xf>
    <xf numFmtId="49" fontId="17" fillId="0" borderId="0" xfId="0" applyNumberFormat="1" applyFont="1" applyAlignment="1">
      <alignment horizontal="center" wrapText="1"/>
    </xf>
    <xf numFmtId="9" fontId="15" fillId="2" borderId="0" xfId="0" applyNumberFormat="1" applyFont="1" applyFill="1" applyProtection="1">
      <protection locked="0"/>
    </xf>
    <xf numFmtId="0" fontId="26" fillId="3" borderId="0" xfId="4" applyFont="1" applyFill="1" applyAlignment="1" applyProtection="1">
      <alignment horizontal="center" vertical="center"/>
      <protection locked="0"/>
    </xf>
    <xf numFmtId="0" fontId="2" fillId="0" borderId="0" xfId="0" applyFont="1" applyAlignment="1">
      <alignment horizontal="center"/>
    </xf>
    <xf numFmtId="44" fontId="0" fillId="0" borderId="0" xfId="1" applyFont="1" applyAlignment="1" applyProtection="1">
      <alignment horizontal="center" vertical="center"/>
    </xf>
    <xf numFmtId="9" fontId="0" fillId="0" borderId="0" xfId="2" applyFont="1" applyAlignment="1" applyProtection="1">
      <alignment horizontal="center" vertical="center"/>
    </xf>
    <xf numFmtId="3" fontId="9" fillId="4" borderId="4"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9" fontId="10" fillId="6" borderId="4" xfId="2" applyFont="1" applyFill="1" applyBorder="1" applyAlignment="1" applyProtection="1">
      <alignment horizontal="center" vertical="center" wrapText="1"/>
    </xf>
    <xf numFmtId="0" fontId="10" fillId="6" borderId="4" xfId="0" applyFont="1" applyFill="1" applyBorder="1" applyAlignment="1">
      <alignment horizontal="center" vertical="center" wrapText="1"/>
    </xf>
    <xf numFmtId="0" fontId="17" fillId="0" borderId="8" xfId="0" applyFont="1" applyBorder="1" applyAlignment="1">
      <alignment horizontal="center" vertical="center"/>
    </xf>
    <xf numFmtId="0" fontId="17" fillId="0" borderId="8" xfId="0" applyFont="1" applyBorder="1" applyAlignment="1">
      <alignment horizontal="left" vertical="center"/>
    </xf>
    <xf numFmtId="0" fontId="17" fillId="2" borderId="5" xfId="0" applyFont="1" applyFill="1" applyBorder="1" applyAlignment="1">
      <alignment horizontal="left" vertical="center"/>
    </xf>
    <xf numFmtId="0" fontId="17" fillId="2" borderId="8" xfId="0" applyFont="1" applyFill="1" applyBorder="1" applyAlignment="1">
      <alignment horizontal="center" vertical="center"/>
    </xf>
    <xf numFmtId="0" fontId="11" fillId="0" borderId="8" xfId="0" applyFont="1" applyBorder="1" applyAlignment="1">
      <alignment horizontal="center" vertical="center"/>
    </xf>
    <xf numFmtId="44" fontId="11" fillId="0" borderId="8" xfId="1" applyFont="1" applyBorder="1" applyAlignment="1" applyProtection="1">
      <alignment horizontal="center" vertical="center"/>
    </xf>
    <xf numFmtId="9" fontId="11" fillId="0" borderId="8" xfId="2" applyFont="1" applyBorder="1" applyAlignment="1" applyProtection="1">
      <alignment horizontal="center" vertical="center"/>
    </xf>
    <xf numFmtId="0" fontId="19" fillId="2" borderId="5" xfId="0" applyFont="1" applyFill="1" applyBorder="1" applyAlignment="1">
      <alignment horizontal="left" vertical="center"/>
    </xf>
    <xf numFmtId="0" fontId="17" fillId="2" borderId="8" xfId="0" applyFont="1" applyFill="1" applyBorder="1" applyAlignment="1">
      <alignment horizontal="left" vertical="center"/>
    </xf>
    <xf numFmtId="0" fontId="17" fillId="2" borderId="5" xfId="0" applyFont="1" applyFill="1" applyBorder="1" applyAlignment="1">
      <alignment horizontal="left"/>
    </xf>
    <xf numFmtId="0" fontId="19" fillId="0" borderId="8" xfId="0" applyFont="1" applyBorder="1" applyAlignment="1">
      <alignment horizontal="center" vertical="center"/>
    </xf>
    <xf numFmtId="0" fontId="19" fillId="0" borderId="8" xfId="0" applyFont="1" applyBorder="1" applyAlignment="1">
      <alignment horizontal="left" vertical="center"/>
    </xf>
    <xf numFmtId="0" fontId="19" fillId="2" borderId="8" xfId="0" applyFont="1" applyFill="1" applyBorder="1" applyAlignment="1">
      <alignment horizontal="center" vertical="center"/>
    </xf>
    <xf numFmtId="0" fontId="17" fillId="0" borderId="8" xfId="0" applyFont="1" applyBorder="1" applyAlignment="1">
      <alignment vertical="center"/>
    </xf>
    <xf numFmtId="0" fontId="21" fillId="2" borderId="5" xfId="0" applyFont="1" applyFill="1" applyBorder="1" applyAlignment="1">
      <alignment horizontal="left" vertical="center"/>
    </xf>
    <xf numFmtId="0" fontId="19" fillId="2" borderId="8" xfId="0" applyFont="1" applyFill="1" applyBorder="1" applyAlignment="1">
      <alignment vertical="top"/>
    </xf>
    <xf numFmtId="0" fontId="19" fillId="2" borderId="5" xfId="0" applyFont="1" applyFill="1" applyBorder="1" applyAlignment="1">
      <alignment vertical="center"/>
    </xf>
    <xf numFmtId="0" fontId="19" fillId="0" borderId="8" xfId="0" applyFont="1" applyBorder="1" applyAlignment="1">
      <alignment vertical="center"/>
    </xf>
    <xf numFmtId="0" fontId="22" fillId="0" borderId="8" xfId="0" applyFont="1" applyBorder="1" applyAlignment="1">
      <alignment horizontal="center" vertical="center"/>
    </xf>
    <xf numFmtId="0" fontId="23" fillId="0" borderId="8" xfId="0" applyFont="1" applyBorder="1" applyAlignment="1">
      <alignment vertical="center"/>
    </xf>
    <xf numFmtId="0" fontId="19" fillId="2" borderId="8" xfId="0" applyFont="1" applyFill="1" applyBorder="1" applyAlignment="1">
      <alignment horizontal="left" vertical="center"/>
    </xf>
    <xf numFmtId="0" fontId="19" fillId="0" borderId="8" xfId="5" applyFont="1" applyBorder="1" applyAlignment="1">
      <alignment horizontal="center" vertical="center"/>
    </xf>
    <xf numFmtId="0" fontId="24" fillId="2" borderId="5" xfId="0" applyFont="1" applyFill="1" applyBorder="1" applyAlignment="1">
      <alignment horizontal="left" vertical="center"/>
    </xf>
    <xf numFmtId="0" fontId="17" fillId="0" borderId="10" xfId="0" applyFont="1" applyBorder="1" applyAlignment="1">
      <alignment horizontal="left" vertical="center"/>
    </xf>
    <xf numFmtId="0" fontId="19" fillId="2" borderId="11" xfId="0" applyFont="1" applyFill="1" applyBorder="1" applyAlignment="1">
      <alignment horizontal="left" vertical="center"/>
    </xf>
    <xf numFmtId="0" fontId="17" fillId="0" borderId="10" xfId="0" applyFont="1" applyBorder="1" applyAlignment="1">
      <alignment horizontal="center" vertical="center"/>
    </xf>
    <xf numFmtId="0" fontId="17" fillId="2" borderId="8" xfId="0" applyFont="1" applyFill="1" applyBorder="1" applyAlignment="1" applyProtection="1">
      <alignment horizontal="center" vertical="center" wrapText="1"/>
      <protection locked="0"/>
    </xf>
    <xf numFmtId="165" fontId="17" fillId="2" borderId="8" xfId="1" applyNumberFormat="1" applyFont="1" applyFill="1" applyBorder="1" applyAlignment="1" applyProtection="1">
      <alignment horizontal="center" vertical="center" wrapText="1"/>
      <protection locked="0"/>
    </xf>
    <xf numFmtId="9" fontId="17" fillId="2" borderId="8" xfId="2" applyFont="1" applyFill="1" applyBorder="1" applyAlignment="1" applyProtection="1">
      <alignment horizontal="center" vertical="center" wrapText="1"/>
      <protection locked="0"/>
    </xf>
    <xf numFmtId="44" fontId="17" fillId="2" borderId="8" xfId="1" applyFont="1" applyFill="1" applyBorder="1" applyAlignment="1" applyProtection="1">
      <alignment horizontal="center" vertical="center" wrapText="1"/>
    </xf>
    <xf numFmtId="0" fontId="5" fillId="2" borderId="2" xfId="3" applyFont="1" applyFill="1" applyBorder="1" applyAlignment="1" applyProtection="1">
      <alignment horizontal="center" vertical="center"/>
      <protection locked="0"/>
    </xf>
    <xf numFmtId="0" fontId="5" fillId="2" borderId="0" xfId="3" applyFont="1" applyFill="1" applyAlignment="1" applyProtection="1">
      <alignment horizontal="center" vertical="center"/>
      <protection locked="0"/>
    </xf>
    <xf numFmtId="0" fontId="5" fillId="2" borderId="0" xfId="4" applyFont="1" applyFill="1" applyAlignment="1" applyProtection="1">
      <alignment horizontal="center"/>
      <protection locked="0"/>
    </xf>
  </cellXfs>
  <cellStyles count="6">
    <cellStyle name="Moneda" xfId="1" builtinId="4"/>
    <cellStyle name="Normal" xfId="0" builtinId="0"/>
    <cellStyle name="Normal 2" xfId="5" xr:uid="{407A8839-F355-44BF-B7CB-35236DEDE485}"/>
    <cellStyle name="Normal 2 2 2" xfId="4" xr:uid="{68116E7D-5199-475E-BA79-90734A727970}"/>
    <cellStyle name="Normal 2 3" xfId="3" xr:uid="{A5D030B9-F390-404C-905F-AEA927E600D2}"/>
    <cellStyle name="Porcentaje" xfId="2" builtinId="5"/>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jpe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jpe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jpe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jpe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jpe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jpe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jpeg"/><Relationship Id="rId57" Type="http://schemas.openxmlformats.org/officeDocument/2006/relationships/image" Target="../media/image57.jpeg"/><Relationship Id="rId106" Type="http://schemas.openxmlformats.org/officeDocument/2006/relationships/image" Target="../media/image106.jpeg"/><Relationship Id="rId114" Type="http://schemas.openxmlformats.org/officeDocument/2006/relationships/image" Target="../media/image114.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jpe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jpeg"/><Relationship Id="rId76" Type="http://schemas.openxmlformats.org/officeDocument/2006/relationships/image" Target="../media/image76.png"/><Relationship Id="rId97" Type="http://schemas.openxmlformats.org/officeDocument/2006/relationships/image" Target="../media/image97.jpeg"/><Relationship Id="rId104" Type="http://schemas.openxmlformats.org/officeDocument/2006/relationships/image" Target="../media/image104.png"/><Relationship Id="rId7" Type="http://schemas.openxmlformats.org/officeDocument/2006/relationships/image" Target="../media/image7.jpeg"/><Relationship Id="rId71" Type="http://schemas.openxmlformats.org/officeDocument/2006/relationships/image" Target="../media/image71.png"/><Relationship Id="rId92" Type="http://schemas.openxmlformats.org/officeDocument/2006/relationships/image" Target="../media/image92.jpe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jpe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jpe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png"/><Relationship Id="rId100" Type="http://schemas.openxmlformats.org/officeDocument/2006/relationships/image" Target="../media/image100.jpeg"/><Relationship Id="rId105" Type="http://schemas.openxmlformats.org/officeDocument/2006/relationships/image" Target="../media/image105.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3" Type="http://schemas.openxmlformats.org/officeDocument/2006/relationships/image" Target="../media/image3.pn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jpeg"/><Relationship Id="rId88" Type="http://schemas.openxmlformats.org/officeDocument/2006/relationships/image" Target="../media/image88.png"/><Relationship Id="rId111" Type="http://schemas.openxmlformats.org/officeDocument/2006/relationships/image" Target="../media/image111.png"/></Relationships>
</file>

<file path=xl/drawings/drawing1.xml><?xml version="1.0" encoding="utf-8"?>
<xdr:wsDr xmlns:xdr="http://schemas.openxmlformats.org/drawingml/2006/spreadsheetDrawing" xmlns:a="http://schemas.openxmlformats.org/drawingml/2006/main">
  <xdr:twoCellAnchor>
    <xdr:from>
      <xdr:col>2</xdr:col>
      <xdr:colOff>2707821</xdr:colOff>
      <xdr:row>115</xdr:row>
      <xdr:rowOff>285750</xdr:rowOff>
    </xdr:from>
    <xdr:to>
      <xdr:col>2</xdr:col>
      <xdr:colOff>2707822</xdr:colOff>
      <xdr:row>116</xdr:row>
      <xdr:rowOff>0</xdr:rowOff>
    </xdr:to>
    <xdr:cxnSp macro="">
      <xdr:nvCxnSpPr>
        <xdr:cNvPr id="2" name="Conector recto 1">
          <a:extLst>
            <a:ext uri="{FF2B5EF4-FFF2-40B4-BE49-F238E27FC236}">
              <a16:creationId xmlns:a16="http://schemas.microsoft.com/office/drawing/2014/main" id="{43832983-C18C-4F0C-A52D-95100FFB4446}"/>
            </a:ext>
          </a:extLst>
        </xdr:cNvPr>
        <xdr:cNvCxnSpPr/>
      </xdr:nvCxnSpPr>
      <xdr:spPr>
        <a:xfrm>
          <a:off x="4403271" y="33994725"/>
          <a:ext cx="1"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2707821</xdr:colOff>
      <xdr:row>116</xdr:row>
      <xdr:rowOff>285750</xdr:rowOff>
    </xdr:from>
    <xdr:to>
      <xdr:col>2</xdr:col>
      <xdr:colOff>2707822</xdr:colOff>
      <xdr:row>117</xdr:row>
      <xdr:rowOff>0</xdr:rowOff>
    </xdr:to>
    <xdr:cxnSp macro="">
      <xdr:nvCxnSpPr>
        <xdr:cNvPr id="3" name="Conector recto 2">
          <a:extLst>
            <a:ext uri="{FF2B5EF4-FFF2-40B4-BE49-F238E27FC236}">
              <a16:creationId xmlns:a16="http://schemas.microsoft.com/office/drawing/2014/main" id="{2FFDFBAC-84EA-42AB-998F-41339A9B9CED}"/>
            </a:ext>
          </a:extLst>
        </xdr:cNvPr>
        <xdr:cNvCxnSpPr/>
      </xdr:nvCxnSpPr>
      <xdr:spPr>
        <a:xfrm>
          <a:off x="4403271" y="34242375"/>
          <a:ext cx="1"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127907</xdr:colOff>
      <xdr:row>0</xdr:row>
      <xdr:rowOff>95250</xdr:rowOff>
    </xdr:from>
    <xdr:ext cx="1473199" cy="612321"/>
    <xdr:pic>
      <xdr:nvPicPr>
        <xdr:cNvPr id="2" name="image1.png">
          <a:extLst>
            <a:ext uri="{FF2B5EF4-FFF2-40B4-BE49-F238E27FC236}">
              <a16:creationId xmlns:a16="http://schemas.microsoft.com/office/drawing/2014/main" id="{94616C13-41EE-4FED-A3D7-AE0A63831F89}"/>
            </a:ext>
          </a:extLst>
        </xdr:cNvPr>
        <xdr:cNvPicPr preferRelativeResize="0"/>
      </xdr:nvPicPr>
      <xdr:blipFill>
        <a:blip xmlns:r="http://schemas.openxmlformats.org/officeDocument/2006/relationships" r:embed="rId1" cstate="print"/>
        <a:stretch>
          <a:fillRect/>
        </a:stretch>
      </xdr:blipFill>
      <xdr:spPr>
        <a:xfrm>
          <a:off x="127907" y="95250"/>
          <a:ext cx="1473199" cy="612321"/>
        </a:xfrm>
        <a:prstGeom prst="rect">
          <a:avLst/>
        </a:prstGeom>
        <a:noFill/>
      </xdr:spPr>
    </xdr:pic>
    <xdr:clientData fLocksWithSheet="0"/>
  </xdr:oneCellAnchor>
  <xdr:twoCellAnchor editAs="oneCell">
    <xdr:from>
      <xdr:col>5</xdr:col>
      <xdr:colOff>180975</xdr:colOff>
      <xdr:row>15</xdr:row>
      <xdr:rowOff>704850</xdr:rowOff>
    </xdr:from>
    <xdr:to>
      <xdr:col>5</xdr:col>
      <xdr:colOff>1743075</xdr:colOff>
      <xdr:row>17</xdr:row>
      <xdr:rowOff>207869</xdr:rowOff>
    </xdr:to>
    <xdr:pic>
      <xdr:nvPicPr>
        <xdr:cNvPr id="4" name="Imagen 3">
          <a:extLst>
            <a:ext uri="{FF2B5EF4-FFF2-40B4-BE49-F238E27FC236}">
              <a16:creationId xmlns:a16="http://schemas.microsoft.com/office/drawing/2014/main" id="{93638D46-75CE-4870-FCAB-C21AD0969DDC}"/>
            </a:ext>
          </a:extLst>
        </xdr:cNvPr>
        <xdr:cNvPicPr>
          <a:picLocks noChangeAspect="1"/>
        </xdr:cNvPicPr>
      </xdr:nvPicPr>
      <xdr:blipFill>
        <a:blip xmlns:r="http://schemas.openxmlformats.org/officeDocument/2006/relationships" r:embed="rId2"/>
        <a:stretch>
          <a:fillRect/>
        </a:stretch>
      </xdr:blipFill>
      <xdr:spPr>
        <a:xfrm>
          <a:off x="11982450" y="6429375"/>
          <a:ext cx="1562100" cy="1217519"/>
        </a:xfrm>
        <a:prstGeom prst="rect">
          <a:avLst/>
        </a:prstGeom>
      </xdr:spPr>
    </xdr:pic>
    <xdr:clientData/>
  </xdr:twoCellAnchor>
  <xdr:twoCellAnchor editAs="oneCell">
    <xdr:from>
      <xdr:col>5</xdr:col>
      <xdr:colOff>409575</xdr:colOff>
      <xdr:row>11</xdr:row>
      <xdr:rowOff>28575</xdr:rowOff>
    </xdr:from>
    <xdr:to>
      <xdr:col>5</xdr:col>
      <xdr:colOff>1209787</xdr:colOff>
      <xdr:row>11</xdr:row>
      <xdr:rowOff>828787</xdr:rowOff>
    </xdr:to>
    <xdr:pic>
      <xdr:nvPicPr>
        <xdr:cNvPr id="10" name="Imagen 9">
          <a:extLst>
            <a:ext uri="{FF2B5EF4-FFF2-40B4-BE49-F238E27FC236}">
              <a16:creationId xmlns:a16="http://schemas.microsoft.com/office/drawing/2014/main" id="{7F68D2DD-8334-717A-9FA7-2C84DE71D274}"/>
            </a:ext>
          </a:extLst>
        </xdr:cNvPr>
        <xdr:cNvPicPr>
          <a:picLocks noChangeAspect="1"/>
        </xdr:cNvPicPr>
      </xdr:nvPicPr>
      <xdr:blipFill>
        <a:blip xmlns:r="http://schemas.openxmlformats.org/officeDocument/2006/relationships" r:embed="rId3"/>
        <a:stretch>
          <a:fillRect/>
        </a:stretch>
      </xdr:blipFill>
      <xdr:spPr>
        <a:xfrm>
          <a:off x="12211050" y="2324100"/>
          <a:ext cx="800212" cy="800212"/>
        </a:xfrm>
        <a:prstGeom prst="rect">
          <a:avLst/>
        </a:prstGeom>
      </xdr:spPr>
    </xdr:pic>
    <xdr:clientData/>
  </xdr:twoCellAnchor>
  <xdr:twoCellAnchor editAs="oneCell">
    <xdr:from>
      <xdr:col>5</xdr:col>
      <xdr:colOff>304800</xdr:colOff>
      <xdr:row>12</xdr:row>
      <xdr:rowOff>28576</xdr:rowOff>
    </xdr:from>
    <xdr:to>
      <xdr:col>5</xdr:col>
      <xdr:colOff>1323975</xdr:colOff>
      <xdr:row>12</xdr:row>
      <xdr:rowOff>790576</xdr:rowOff>
    </xdr:to>
    <xdr:pic>
      <xdr:nvPicPr>
        <xdr:cNvPr id="11" name="Imagen 10">
          <a:extLst>
            <a:ext uri="{FF2B5EF4-FFF2-40B4-BE49-F238E27FC236}">
              <a16:creationId xmlns:a16="http://schemas.microsoft.com/office/drawing/2014/main" id="{4435D7C1-4650-E867-44DD-DF64FF0948CF}"/>
            </a:ext>
          </a:extLst>
        </xdr:cNvPr>
        <xdr:cNvPicPr>
          <a:picLocks noChangeAspect="1"/>
        </xdr:cNvPicPr>
      </xdr:nvPicPr>
      <xdr:blipFill>
        <a:blip xmlns:r="http://schemas.openxmlformats.org/officeDocument/2006/relationships" r:embed="rId4"/>
        <a:stretch>
          <a:fillRect/>
        </a:stretch>
      </xdr:blipFill>
      <xdr:spPr>
        <a:xfrm>
          <a:off x="12106275" y="3181351"/>
          <a:ext cx="1019175" cy="762000"/>
        </a:xfrm>
        <a:prstGeom prst="rect">
          <a:avLst/>
        </a:prstGeom>
      </xdr:spPr>
    </xdr:pic>
    <xdr:clientData/>
  </xdr:twoCellAnchor>
  <xdr:twoCellAnchor editAs="oneCell">
    <xdr:from>
      <xdr:col>5</xdr:col>
      <xdr:colOff>295275</xdr:colOff>
      <xdr:row>13</xdr:row>
      <xdr:rowOff>123826</xdr:rowOff>
    </xdr:from>
    <xdr:to>
      <xdr:col>5</xdr:col>
      <xdr:colOff>1514475</xdr:colOff>
      <xdr:row>13</xdr:row>
      <xdr:rowOff>840230</xdr:rowOff>
    </xdr:to>
    <xdr:pic>
      <xdr:nvPicPr>
        <xdr:cNvPr id="3" name="Imagen 2">
          <a:extLst>
            <a:ext uri="{FF2B5EF4-FFF2-40B4-BE49-F238E27FC236}">
              <a16:creationId xmlns:a16="http://schemas.microsoft.com/office/drawing/2014/main" id="{49A9C634-3D57-92EC-4480-13B27DBF5242}"/>
            </a:ext>
          </a:extLst>
        </xdr:cNvPr>
        <xdr:cNvPicPr>
          <a:picLocks noChangeAspect="1"/>
        </xdr:cNvPicPr>
      </xdr:nvPicPr>
      <xdr:blipFill>
        <a:blip xmlns:r="http://schemas.openxmlformats.org/officeDocument/2006/relationships" r:embed="rId5"/>
        <a:stretch>
          <a:fillRect/>
        </a:stretch>
      </xdr:blipFill>
      <xdr:spPr>
        <a:xfrm>
          <a:off x="12096750" y="4133851"/>
          <a:ext cx="1219200" cy="716404"/>
        </a:xfrm>
        <a:prstGeom prst="rect">
          <a:avLst/>
        </a:prstGeom>
      </xdr:spPr>
    </xdr:pic>
    <xdr:clientData/>
  </xdr:twoCellAnchor>
  <xdr:twoCellAnchor editAs="oneCell">
    <xdr:from>
      <xdr:col>5</xdr:col>
      <xdr:colOff>470297</xdr:colOff>
      <xdr:row>14</xdr:row>
      <xdr:rowOff>28576</xdr:rowOff>
    </xdr:from>
    <xdr:to>
      <xdr:col>5</xdr:col>
      <xdr:colOff>1333500</xdr:colOff>
      <xdr:row>14</xdr:row>
      <xdr:rowOff>802006</xdr:rowOff>
    </xdr:to>
    <xdr:pic>
      <xdr:nvPicPr>
        <xdr:cNvPr id="5" name="Imagen 4">
          <a:extLst>
            <a:ext uri="{FF2B5EF4-FFF2-40B4-BE49-F238E27FC236}">
              <a16:creationId xmlns:a16="http://schemas.microsoft.com/office/drawing/2014/main" id="{E09A9EE1-F906-26B4-165A-3EA79C08E2B7}"/>
            </a:ext>
          </a:extLst>
        </xdr:cNvPr>
        <xdr:cNvPicPr>
          <a:picLocks noChangeAspect="1"/>
        </xdr:cNvPicPr>
      </xdr:nvPicPr>
      <xdr:blipFill>
        <a:blip xmlns:r="http://schemas.openxmlformats.org/officeDocument/2006/relationships" r:embed="rId6"/>
        <a:stretch>
          <a:fillRect/>
        </a:stretch>
      </xdr:blipFill>
      <xdr:spPr>
        <a:xfrm>
          <a:off x="12271772" y="4895851"/>
          <a:ext cx="863203" cy="773430"/>
        </a:xfrm>
        <a:prstGeom prst="rect">
          <a:avLst/>
        </a:prstGeom>
      </xdr:spPr>
    </xdr:pic>
    <xdr:clientData/>
  </xdr:twoCellAnchor>
  <xdr:twoCellAnchor editAs="oneCell">
    <xdr:from>
      <xdr:col>5</xdr:col>
      <xdr:colOff>476250</xdr:colOff>
      <xdr:row>15</xdr:row>
      <xdr:rowOff>19050</xdr:rowOff>
    </xdr:from>
    <xdr:to>
      <xdr:col>5</xdr:col>
      <xdr:colOff>1266825</xdr:colOff>
      <xdr:row>15</xdr:row>
      <xdr:rowOff>809625</xdr:rowOff>
    </xdr:to>
    <xdr:pic>
      <xdr:nvPicPr>
        <xdr:cNvPr id="6" name="Imagen 5">
          <a:extLst>
            <a:ext uri="{FF2B5EF4-FFF2-40B4-BE49-F238E27FC236}">
              <a16:creationId xmlns:a16="http://schemas.microsoft.com/office/drawing/2014/main" id="{8FBFB8D6-DC14-1325-9A65-F29608040B8D}"/>
            </a:ext>
          </a:extLst>
        </xdr:cNvPr>
        <xdr:cNvPicPr>
          <a:picLocks noChangeAspect="1"/>
        </xdr:cNvPicPr>
      </xdr:nvPicPr>
      <xdr:blipFill>
        <a:blip xmlns:r="http://schemas.openxmlformats.org/officeDocument/2006/relationships" r:embed="rId7"/>
        <a:stretch>
          <a:fillRect/>
        </a:stretch>
      </xdr:blipFill>
      <xdr:spPr>
        <a:xfrm>
          <a:off x="12277725" y="5743575"/>
          <a:ext cx="790575" cy="790575"/>
        </a:xfrm>
        <a:prstGeom prst="rect">
          <a:avLst/>
        </a:prstGeom>
      </xdr:spPr>
    </xdr:pic>
    <xdr:clientData/>
  </xdr:twoCellAnchor>
  <xdr:twoCellAnchor editAs="oneCell">
    <xdr:from>
      <xdr:col>5</xdr:col>
      <xdr:colOff>314325</xdr:colOff>
      <xdr:row>17</xdr:row>
      <xdr:rowOff>19050</xdr:rowOff>
    </xdr:from>
    <xdr:to>
      <xdr:col>5</xdr:col>
      <xdr:colOff>1619250</xdr:colOff>
      <xdr:row>17</xdr:row>
      <xdr:rowOff>851981</xdr:rowOff>
    </xdr:to>
    <xdr:pic>
      <xdr:nvPicPr>
        <xdr:cNvPr id="7" name="Imagen 6">
          <a:extLst>
            <a:ext uri="{FF2B5EF4-FFF2-40B4-BE49-F238E27FC236}">
              <a16:creationId xmlns:a16="http://schemas.microsoft.com/office/drawing/2014/main" id="{B9E82327-6E2B-B31D-2D42-AFE2D9E888BF}"/>
            </a:ext>
          </a:extLst>
        </xdr:cNvPr>
        <xdr:cNvPicPr>
          <a:picLocks noChangeAspect="1"/>
        </xdr:cNvPicPr>
      </xdr:nvPicPr>
      <xdr:blipFill>
        <a:blip xmlns:r="http://schemas.openxmlformats.org/officeDocument/2006/relationships" r:embed="rId8"/>
        <a:stretch>
          <a:fillRect/>
        </a:stretch>
      </xdr:blipFill>
      <xdr:spPr>
        <a:xfrm>
          <a:off x="12115800" y="7458075"/>
          <a:ext cx="1304925" cy="832931"/>
        </a:xfrm>
        <a:prstGeom prst="rect">
          <a:avLst/>
        </a:prstGeom>
      </xdr:spPr>
    </xdr:pic>
    <xdr:clientData/>
  </xdr:twoCellAnchor>
  <xdr:twoCellAnchor editAs="oneCell">
    <xdr:from>
      <xdr:col>5</xdr:col>
      <xdr:colOff>327025</xdr:colOff>
      <xdr:row>18</xdr:row>
      <xdr:rowOff>38101</xdr:rowOff>
    </xdr:from>
    <xdr:to>
      <xdr:col>5</xdr:col>
      <xdr:colOff>1419225</xdr:colOff>
      <xdr:row>19</xdr:row>
      <xdr:rowOff>1</xdr:rowOff>
    </xdr:to>
    <xdr:pic>
      <xdr:nvPicPr>
        <xdr:cNvPr id="8" name="Imagen 7">
          <a:extLst>
            <a:ext uri="{FF2B5EF4-FFF2-40B4-BE49-F238E27FC236}">
              <a16:creationId xmlns:a16="http://schemas.microsoft.com/office/drawing/2014/main" id="{645BE535-821C-B598-247C-70E2794406FF}"/>
            </a:ext>
          </a:extLst>
        </xdr:cNvPr>
        <xdr:cNvPicPr>
          <a:picLocks noChangeAspect="1"/>
        </xdr:cNvPicPr>
      </xdr:nvPicPr>
      <xdr:blipFill>
        <a:blip xmlns:r="http://schemas.openxmlformats.org/officeDocument/2006/relationships" r:embed="rId9"/>
        <a:stretch>
          <a:fillRect/>
        </a:stretch>
      </xdr:blipFill>
      <xdr:spPr>
        <a:xfrm>
          <a:off x="12128500" y="8334376"/>
          <a:ext cx="1092200" cy="819150"/>
        </a:xfrm>
        <a:prstGeom prst="rect">
          <a:avLst/>
        </a:prstGeom>
      </xdr:spPr>
    </xdr:pic>
    <xdr:clientData/>
  </xdr:twoCellAnchor>
  <xdr:twoCellAnchor editAs="oneCell">
    <xdr:from>
      <xdr:col>5</xdr:col>
      <xdr:colOff>526805</xdr:colOff>
      <xdr:row>19</xdr:row>
      <xdr:rowOff>57150</xdr:rowOff>
    </xdr:from>
    <xdr:to>
      <xdr:col>5</xdr:col>
      <xdr:colOff>1257300</xdr:colOff>
      <xdr:row>19</xdr:row>
      <xdr:rowOff>790575</xdr:rowOff>
    </xdr:to>
    <xdr:pic>
      <xdr:nvPicPr>
        <xdr:cNvPr id="9" name="Imagen 8">
          <a:extLst>
            <a:ext uri="{FF2B5EF4-FFF2-40B4-BE49-F238E27FC236}">
              <a16:creationId xmlns:a16="http://schemas.microsoft.com/office/drawing/2014/main" id="{43B68080-AA57-CA28-DD6F-60C9176B642A}"/>
            </a:ext>
          </a:extLst>
        </xdr:cNvPr>
        <xdr:cNvPicPr>
          <a:picLocks noChangeAspect="1"/>
        </xdr:cNvPicPr>
      </xdr:nvPicPr>
      <xdr:blipFill>
        <a:blip xmlns:r="http://schemas.openxmlformats.org/officeDocument/2006/relationships" r:embed="rId10"/>
        <a:stretch>
          <a:fillRect/>
        </a:stretch>
      </xdr:blipFill>
      <xdr:spPr>
        <a:xfrm>
          <a:off x="12328280" y="9210675"/>
          <a:ext cx="730495" cy="733425"/>
        </a:xfrm>
        <a:prstGeom prst="rect">
          <a:avLst/>
        </a:prstGeom>
      </xdr:spPr>
    </xdr:pic>
    <xdr:clientData/>
  </xdr:twoCellAnchor>
  <xdr:twoCellAnchor editAs="oneCell">
    <xdr:from>
      <xdr:col>5</xdr:col>
      <xdr:colOff>504826</xdr:colOff>
      <xdr:row>24</xdr:row>
      <xdr:rowOff>85724</xdr:rowOff>
    </xdr:from>
    <xdr:to>
      <xdr:col>5</xdr:col>
      <xdr:colOff>1190626</xdr:colOff>
      <xdr:row>24</xdr:row>
      <xdr:rowOff>852079</xdr:rowOff>
    </xdr:to>
    <xdr:pic>
      <xdr:nvPicPr>
        <xdr:cNvPr id="15" name="Imagen 14">
          <a:extLst>
            <a:ext uri="{FF2B5EF4-FFF2-40B4-BE49-F238E27FC236}">
              <a16:creationId xmlns:a16="http://schemas.microsoft.com/office/drawing/2014/main" id="{444245ED-370C-64DD-C2A0-C520380ED434}"/>
            </a:ext>
          </a:extLst>
        </xdr:cNvPr>
        <xdr:cNvPicPr>
          <a:picLocks noChangeAspect="1"/>
        </xdr:cNvPicPr>
      </xdr:nvPicPr>
      <xdr:blipFill>
        <a:blip xmlns:r="http://schemas.openxmlformats.org/officeDocument/2006/relationships" r:embed="rId11"/>
        <a:stretch>
          <a:fillRect/>
        </a:stretch>
      </xdr:blipFill>
      <xdr:spPr>
        <a:xfrm>
          <a:off x="12306301" y="13525499"/>
          <a:ext cx="685800" cy="766355"/>
        </a:xfrm>
        <a:prstGeom prst="rect">
          <a:avLst/>
        </a:prstGeom>
      </xdr:spPr>
    </xdr:pic>
    <xdr:clientData/>
  </xdr:twoCellAnchor>
  <xdr:twoCellAnchor editAs="oneCell">
    <xdr:from>
      <xdr:col>5</xdr:col>
      <xdr:colOff>495301</xdr:colOff>
      <xdr:row>25</xdr:row>
      <xdr:rowOff>11830</xdr:rowOff>
    </xdr:from>
    <xdr:to>
      <xdr:col>5</xdr:col>
      <xdr:colOff>1152525</xdr:colOff>
      <xdr:row>25</xdr:row>
      <xdr:rowOff>819277</xdr:rowOff>
    </xdr:to>
    <xdr:pic>
      <xdr:nvPicPr>
        <xdr:cNvPr id="16" name="Imagen 15">
          <a:extLst>
            <a:ext uri="{FF2B5EF4-FFF2-40B4-BE49-F238E27FC236}">
              <a16:creationId xmlns:a16="http://schemas.microsoft.com/office/drawing/2014/main" id="{0198A997-DED5-83B6-C20D-DF6EC8F7FC68}"/>
            </a:ext>
          </a:extLst>
        </xdr:cNvPr>
        <xdr:cNvPicPr>
          <a:picLocks noChangeAspect="1"/>
        </xdr:cNvPicPr>
      </xdr:nvPicPr>
      <xdr:blipFill>
        <a:blip xmlns:r="http://schemas.openxmlformats.org/officeDocument/2006/relationships" r:embed="rId11"/>
        <a:stretch>
          <a:fillRect/>
        </a:stretch>
      </xdr:blipFill>
      <xdr:spPr>
        <a:xfrm>
          <a:off x="12296776" y="14308855"/>
          <a:ext cx="657224" cy="807447"/>
        </a:xfrm>
        <a:prstGeom prst="rect">
          <a:avLst/>
        </a:prstGeom>
      </xdr:spPr>
    </xdr:pic>
    <xdr:clientData/>
  </xdr:twoCellAnchor>
  <xdr:twoCellAnchor editAs="oneCell">
    <xdr:from>
      <xdr:col>5</xdr:col>
      <xdr:colOff>542926</xdr:colOff>
      <xdr:row>26</xdr:row>
      <xdr:rowOff>78110</xdr:rowOff>
    </xdr:from>
    <xdr:to>
      <xdr:col>5</xdr:col>
      <xdr:colOff>1304926</xdr:colOff>
      <xdr:row>27</xdr:row>
      <xdr:rowOff>633</xdr:rowOff>
    </xdr:to>
    <xdr:pic>
      <xdr:nvPicPr>
        <xdr:cNvPr id="17" name="Imagen 16">
          <a:extLst>
            <a:ext uri="{FF2B5EF4-FFF2-40B4-BE49-F238E27FC236}">
              <a16:creationId xmlns:a16="http://schemas.microsoft.com/office/drawing/2014/main" id="{D8777414-27F2-518F-E422-121CD0506C4C}"/>
            </a:ext>
          </a:extLst>
        </xdr:cNvPr>
        <xdr:cNvPicPr>
          <a:picLocks noChangeAspect="1"/>
        </xdr:cNvPicPr>
      </xdr:nvPicPr>
      <xdr:blipFill>
        <a:blip xmlns:r="http://schemas.openxmlformats.org/officeDocument/2006/relationships" r:embed="rId12"/>
        <a:stretch>
          <a:fillRect/>
        </a:stretch>
      </xdr:blipFill>
      <xdr:spPr>
        <a:xfrm>
          <a:off x="12344401" y="15232385"/>
          <a:ext cx="762000" cy="779773"/>
        </a:xfrm>
        <a:prstGeom prst="rect">
          <a:avLst/>
        </a:prstGeom>
      </xdr:spPr>
    </xdr:pic>
    <xdr:clientData/>
  </xdr:twoCellAnchor>
  <xdr:twoCellAnchor editAs="oneCell">
    <xdr:from>
      <xdr:col>5</xdr:col>
      <xdr:colOff>552450</xdr:colOff>
      <xdr:row>27</xdr:row>
      <xdr:rowOff>47625</xdr:rowOff>
    </xdr:from>
    <xdr:to>
      <xdr:col>5</xdr:col>
      <xdr:colOff>1362075</xdr:colOff>
      <xdr:row>27</xdr:row>
      <xdr:rowOff>814520</xdr:rowOff>
    </xdr:to>
    <xdr:pic>
      <xdr:nvPicPr>
        <xdr:cNvPr id="18" name="Imagen 17">
          <a:extLst>
            <a:ext uri="{FF2B5EF4-FFF2-40B4-BE49-F238E27FC236}">
              <a16:creationId xmlns:a16="http://schemas.microsoft.com/office/drawing/2014/main" id="{B1D8BD6D-CE20-8ACA-949E-0FAE5EE0BDAE}"/>
            </a:ext>
          </a:extLst>
        </xdr:cNvPr>
        <xdr:cNvPicPr>
          <a:picLocks noChangeAspect="1"/>
        </xdr:cNvPicPr>
      </xdr:nvPicPr>
      <xdr:blipFill>
        <a:blip xmlns:r="http://schemas.openxmlformats.org/officeDocument/2006/relationships" r:embed="rId13"/>
        <a:stretch>
          <a:fillRect/>
        </a:stretch>
      </xdr:blipFill>
      <xdr:spPr>
        <a:xfrm>
          <a:off x="12353925" y="16059150"/>
          <a:ext cx="809625" cy="766895"/>
        </a:xfrm>
        <a:prstGeom prst="rect">
          <a:avLst/>
        </a:prstGeom>
      </xdr:spPr>
    </xdr:pic>
    <xdr:clientData/>
  </xdr:twoCellAnchor>
  <xdr:twoCellAnchor editAs="oneCell">
    <xdr:from>
      <xdr:col>5</xdr:col>
      <xdr:colOff>552451</xdr:colOff>
      <xdr:row>29</xdr:row>
      <xdr:rowOff>66676</xdr:rowOff>
    </xdr:from>
    <xdr:to>
      <xdr:col>5</xdr:col>
      <xdr:colOff>1314450</xdr:colOff>
      <xdr:row>29</xdr:row>
      <xdr:rowOff>777534</xdr:rowOff>
    </xdr:to>
    <xdr:pic>
      <xdr:nvPicPr>
        <xdr:cNvPr id="20" name="Imagen 19">
          <a:extLst>
            <a:ext uri="{FF2B5EF4-FFF2-40B4-BE49-F238E27FC236}">
              <a16:creationId xmlns:a16="http://schemas.microsoft.com/office/drawing/2014/main" id="{657A8532-D331-12C3-5C94-23B6C7DFB243}"/>
            </a:ext>
          </a:extLst>
        </xdr:cNvPr>
        <xdr:cNvPicPr>
          <a:picLocks noChangeAspect="1"/>
        </xdr:cNvPicPr>
      </xdr:nvPicPr>
      <xdr:blipFill>
        <a:blip xmlns:r="http://schemas.openxmlformats.org/officeDocument/2006/relationships" r:embed="rId14"/>
        <a:stretch>
          <a:fillRect/>
        </a:stretch>
      </xdr:blipFill>
      <xdr:spPr>
        <a:xfrm>
          <a:off x="12353926" y="17792701"/>
          <a:ext cx="761999" cy="710858"/>
        </a:xfrm>
        <a:prstGeom prst="rect">
          <a:avLst/>
        </a:prstGeom>
      </xdr:spPr>
    </xdr:pic>
    <xdr:clientData/>
  </xdr:twoCellAnchor>
  <xdr:twoCellAnchor editAs="oneCell">
    <xdr:from>
      <xdr:col>5</xdr:col>
      <xdr:colOff>447675</xdr:colOff>
      <xdr:row>30</xdr:row>
      <xdr:rowOff>9525</xdr:rowOff>
    </xdr:from>
    <xdr:to>
      <xdr:col>5</xdr:col>
      <xdr:colOff>1333500</xdr:colOff>
      <xdr:row>30</xdr:row>
      <xdr:rowOff>836473</xdr:rowOff>
    </xdr:to>
    <xdr:pic>
      <xdr:nvPicPr>
        <xdr:cNvPr id="21" name="Imagen 20">
          <a:extLst>
            <a:ext uri="{FF2B5EF4-FFF2-40B4-BE49-F238E27FC236}">
              <a16:creationId xmlns:a16="http://schemas.microsoft.com/office/drawing/2014/main" id="{FB8E2AE9-7750-64C3-A2E8-049E7E3CAF8E}"/>
            </a:ext>
          </a:extLst>
        </xdr:cNvPr>
        <xdr:cNvPicPr>
          <a:picLocks noChangeAspect="1"/>
        </xdr:cNvPicPr>
      </xdr:nvPicPr>
      <xdr:blipFill>
        <a:blip xmlns:r="http://schemas.openxmlformats.org/officeDocument/2006/relationships" r:embed="rId15"/>
        <a:stretch>
          <a:fillRect/>
        </a:stretch>
      </xdr:blipFill>
      <xdr:spPr>
        <a:xfrm>
          <a:off x="12249150" y="18592800"/>
          <a:ext cx="885825" cy="826948"/>
        </a:xfrm>
        <a:prstGeom prst="rect">
          <a:avLst/>
        </a:prstGeom>
      </xdr:spPr>
    </xdr:pic>
    <xdr:clientData/>
  </xdr:twoCellAnchor>
  <xdr:twoCellAnchor editAs="oneCell">
    <xdr:from>
      <xdr:col>5</xdr:col>
      <xdr:colOff>514351</xdr:colOff>
      <xdr:row>31</xdr:row>
      <xdr:rowOff>47626</xdr:rowOff>
    </xdr:from>
    <xdr:to>
      <xdr:col>5</xdr:col>
      <xdr:colOff>1314451</xdr:colOff>
      <xdr:row>31</xdr:row>
      <xdr:rowOff>831302</xdr:rowOff>
    </xdr:to>
    <xdr:pic>
      <xdr:nvPicPr>
        <xdr:cNvPr id="22" name="Imagen 21">
          <a:extLst>
            <a:ext uri="{FF2B5EF4-FFF2-40B4-BE49-F238E27FC236}">
              <a16:creationId xmlns:a16="http://schemas.microsoft.com/office/drawing/2014/main" id="{D86CE435-32BB-5082-8EAA-64007941BDC2}"/>
            </a:ext>
          </a:extLst>
        </xdr:cNvPr>
        <xdr:cNvPicPr>
          <a:picLocks noChangeAspect="1"/>
        </xdr:cNvPicPr>
      </xdr:nvPicPr>
      <xdr:blipFill>
        <a:blip xmlns:r="http://schemas.openxmlformats.org/officeDocument/2006/relationships" r:embed="rId16"/>
        <a:stretch>
          <a:fillRect/>
        </a:stretch>
      </xdr:blipFill>
      <xdr:spPr>
        <a:xfrm>
          <a:off x="12315826" y="19488151"/>
          <a:ext cx="800100" cy="783676"/>
        </a:xfrm>
        <a:prstGeom prst="rect">
          <a:avLst/>
        </a:prstGeom>
      </xdr:spPr>
    </xdr:pic>
    <xdr:clientData/>
  </xdr:twoCellAnchor>
  <xdr:twoCellAnchor editAs="oneCell">
    <xdr:from>
      <xdr:col>5</xdr:col>
      <xdr:colOff>441760</xdr:colOff>
      <xdr:row>32</xdr:row>
      <xdr:rowOff>19049</xdr:rowOff>
    </xdr:from>
    <xdr:to>
      <xdr:col>5</xdr:col>
      <xdr:colOff>1419225</xdr:colOff>
      <xdr:row>32</xdr:row>
      <xdr:rowOff>855618</xdr:rowOff>
    </xdr:to>
    <xdr:pic>
      <xdr:nvPicPr>
        <xdr:cNvPr id="23" name="Imagen 22">
          <a:extLst>
            <a:ext uri="{FF2B5EF4-FFF2-40B4-BE49-F238E27FC236}">
              <a16:creationId xmlns:a16="http://schemas.microsoft.com/office/drawing/2014/main" id="{ACB3E11E-BF7C-7FAB-5D2F-3A44A2C4BEF1}"/>
            </a:ext>
          </a:extLst>
        </xdr:cNvPr>
        <xdr:cNvPicPr>
          <a:picLocks noChangeAspect="1"/>
        </xdr:cNvPicPr>
      </xdr:nvPicPr>
      <xdr:blipFill>
        <a:blip xmlns:r="http://schemas.openxmlformats.org/officeDocument/2006/relationships" r:embed="rId17"/>
        <a:stretch>
          <a:fillRect/>
        </a:stretch>
      </xdr:blipFill>
      <xdr:spPr>
        <a:xfrm>
          <a:off x="12243235" y="20316824"/>
          <a:ext cx="977465" cy="836569"/>
        </a:xfrm>
        <a:prstGeom prst="rect">
          <a:avLst/>
        </a:prstGeom>
      </xdr:spPr>
    </xdr:pic>
    <xdr:clientData/>
  </xdr:twoCellAnchor>
  <xdr:twoCellAnchor editAs="oneCell">
    <xdr:from>
      <xdr:col>5</xdr:col>
      <xdr:colOff>466725</xdr:colOff>
      <xdr:row>34</xdr:row>
      <xdr:rowOff>38101</xdr:rowOff>
    </xdr:from>
    <xdr:to>
      <xdr:col>5</xdr:col>
      <xdr:colOff>1459076</xdr:colOff>
      <xdr:row>34</xdr:row>
      <xdr:rowOff>828675</xdr:rowOff>
    </xdr:to>
    <xdr:pic>
      <xdr:nvPicPr>
        <xdr:cNvPr id="25" name="Imagen 24">
          <a:extLst>
            <a:ext uri="{FF2B5EF4-FFF2-40B4-BE49-F238E27FC236}">
              <a16:creationId xmlns:a16="http://schemas.microsoft.com/office/drawing/2014/main" id="{B5EFDFC7-505F-C021-0E3C-B4F488BAF615}"/>
            </a:ext>
          </a:extLst>
        </xdr:cNvPr>
        <xdr:cNvPicPr>
          <a:picLocks noChangeAspect="1"/>
        </xdr:cNvPicPr>
      </xdr:nvPicPr>
      <xdr:blipFill>
        <a:blip xmlns:r="http://schemas.openxmlformats.org/officeDocument/2006/relationships" r:embed="rId18"/>
        <a:stretch>
          <a:fillRect/>
        </a:stretch>
      </xdr:blipFill>
      <xdr:spPr>
        <a:xfrm>
          <a:off x="12268200" y="22050376"/>
          <a:ext cx="992351" cy="790574"/>
        </a:xfrm>
        <a:prstGeom prst="rect">
          <a:avLst/>
        </a:prstGeom>
      </xdr:spPr>
    </xdr:pic>
    <xdr:clientData/>
  </xdr:twoCellAnchor>
  <xdr:twoCellAnchor editAs="oneCell">
    <xdr:from>
      <xdr:col>5</xdr:col>
      <xdr:colOff>448023</xdr:colOff>
      <xdr:row>35</xdr:row>
      <xdr:rowOff>38100</xdr:rowOff>
    </xdr:from>
    <xdr:to>
      <xdr:col>5</xdr:col>
      <xdr:colOff>1314450</xdr:colOff>
      <xdr:row>35</xdr:row>
      <xdr:rowOff>814215</xdr:rowOff>
    </xdr:to>
    <xdr:pic>
      <xdr:nvPicPr>
        <xdr:cNvPr id="26" name="Imagen 25">
          <a:extLst>
            <a:ext uri="{FF2B5EF4-FFF2-40B4-BE49-F238E27FC236}">
              <a16:creationId xmlns:a16="http://schemas.microsoft.com/office/drawing/2014/main" id="{57B2286F-1634-0418-76FB-C87B2A3E2654}"/>
            </a:ext>
          </a:extLst>
        </xdr:cNvPr>
        <xdr:cNvPicPr>
          <a:picLocks noChangeAspect="1"/>
        </xdr:cNvPicPr>
      </xdr:nvPicPr>
      <xdr:blipFill>
        <a:blip xmlns:r="http://schemas.openxmlformats.org/officeDocument/2006/relationships" r:embed="rId19"/>
        <a:stretch>
          <a:fillRect/>
        </a:stretch>
      </xdr:blipFill>
      <xdr:spPr>
        <a:xfrm>
          <a:off x="12249498" y="22907625"/>
          <a:ext cx="866427" cy="776115"/>
        </a:xfrm>
        <a:prstGeom prst="rect">
          <a:avLst/>
        </a:prstGeom>
      </xdr:spPr>
    </xdr:pic>
    <xdr:clientData/>
  </xdr:twoCellAnchor>
  <xdr:twoCellAnchor editAs="oneCell">
    <xdr:from>
      <xdr:col>5</xdr:col>
      <xdr:colOff>457200</xdr:colOff>
      <xdr:row>37</xdr:row>
      <xdr:rowOff>66675</xdr:rowOff>
    </xdr:from>
    <xdr:to>
      <xdr:col>5</xdr:col>
      <xdr:colOff>1257300</xdr:colOff>
      <xdr:row>37</xdr:row>
      <xdr:rowOff>856136</xdr:rowOff>
    </xdr:to>
    <xdr:pic>
      <xdr:nvPicPr>
        <xdr:cNvPr id="28" name="Imagen 27">
          <a:extLst>
            <a:ext uri="{FF2B5EF4-FFF2-40B4-BE49-F238E27FC236}">
              <a16:creationId xmlns:a16="http://schemas.microsoft.com/office/drawing/2014/main" id="{1C4990F9-FBC4-D184-DBFE-415EF485374C}"/>
            </a:ext>
          </a:extLst>
        </xdr:cNvPr>
        <xdr:cNvPicPr>
          <a:picLocks noChangeAspect="1"/>
        </xdr:cNvPicPr>
      </xdr:nvPicPr>
      <xdr:blipFill>
        <a:blip xmlns:r="http://schemas.openxmlformats.org/officeDocument/2006/relationships" r:embed="rId20"/>
        <a:stretch>
          <a:fillRect/>
        </a:stretch>
      </xdr:blipFill>
      <xdr:spPr>
        <a:xfrm>
          <a:off x="12258675" y="24650700"/>
          <a:ext cx="800100" cy="789461"/>
        </a:xfrm>
        <a:prstGeom prst="rect">
          <a:avLst/>
        </a:prstGeom>
      </xdr:spPr>
    </xdr:pic>
    <xdr:clientData/>
  </xdr:twoCellAnchor>
  <xdr:twoCellAnchor editAs="oneCell">
    <xdr:from>
      <xdr:col>5</xdr:col>
      <xdr:colOff>504824</xdr:colOff>
      <xdr:row>38</xdr:row>
      <xdr:rowOff>19051</xdr:rowOff>
    </xdr:from>
    <xdr:to>
      <xdr:col>5</xdr:col>
      <xdr:colOff>1352549</xdr:colOff>
      <xdr:row>38</xdr:row>
      <xdr:rowOff>819151</xdr:rowOff>
    </xdr:to>
    <xdr:pic>
      <xdr:nvPicPr>
        <xdr:cNvPr id="29" name="Imagen 28">
          <a:extLst>
            <a:ext uri="{FF2B5EF4-FFF2-40B4-BE49-F238E27FC236}">
              <a16:creationId xmlns:a16="http://schemas.microsoft.com/office/drawing/2014/main" id="{EBC3520A-D52D-FD89-F12C-999695F3C621}"/>
            </a:ext>
          </a:extLst>
        </xdr:cNvPr>
        <xdr:cNvPicPr>
          <a:picLocks noChangeAspect="1"/>
        </xdr:cNvPicPr>
      </xdr:nvPicPr>
      <xdr:blipFill>
        <a:blip xmlns:r="http://schemas.openxmlformats.org/officeDocument/2006/relationships" r:embed="rId21"/>
        <a:stretch>
          <a:fillRect/>
        </a:stretch>
      </xdr:blipFill>
      <xdr:spPr>
        <a:xfrm>
          <a:off x="12306299" y="25460326"/>
          <a:ext cx="847725" cy="800100"/>
        </a:xfrm>
        <a:prstGeom prst="rect">
          <a:avLst/>
        </a:prstGeom>
      </xdr:spPr>
    </xdr:pic>
    <xdr:clientData/>
  </xdr:twoCellAnchor>
  <xdr:twoCellAnchor editAs="oneCell">
    <xdr:from>
      <xdr:col>5</xdr:col>
      <xdr:colOff>480213</xdr:colOff>
      <xdr:row>39</xdr:row>
      <xdr:rowOff>38100</xdr:rowOff>
    </xdr:from>
    <xdr:to>
      <xdr:col>5</xdr:col>
      <xdr:colOff>1190625</xdr:colOff>
      <xdr:row>39</xdr:row>
      <xdr:rowOff>817061</xdr:rowOff>
    </xdr:to>
    <xdr:pic>
      <xdr:nvPicPr>
        <xdr:cNvPr id="30" name="Imagen 29">
          <a:extLst>
            <a:ext uri="{FF2B5EF4-FFF2-40B4-BE49-F238E27FC236}">
              <a16:creationId xmlns:a16="http://schemas.microsoft.com/office/drawing/2014/main" id="{6F4E8B67-4E55-FC79-E697-92BE25CA20F6}"/>
            </a:ext>
          </a:extLst>
        </xdr:cNvPr>
        <xdr:cNvPicPr>
          <a:picLocks noChangeAspect="1"/>
        </xdr:cNvPicPr>
      </xdr:nvPicPr>
      <xdr:blipFill>
        <a:blip xmlns:r="http://schemas.openxmlformats.org/officeDocument/2006/relationships" r:embed="rId22"/>
        <a:stretch>
          <a:fillRect/>
        </a:stretch>
      </xdr:blipFill>
      <xdr:spPr>
        <a:xfrm>
          <a:off x="12281688" y="26336625"/>
          <a:ext cx="710412" cy="778961"/>
        </a:xfrm>
        <a:prstGeom prst="rect">
          <a:avLst/>
        </a:prstGeom>
      </xdr:spPr>
    </xdr:pic>
    <xdr:clientData/>
  </xdr:twoCellAnchor>
  <xdr:twoCellAnchor editAs="oneCell">
    <xdr:from>
      <xdr:col>5</xdr:col>
      <xdr:colOff>419101</xdr:colOff>
      <xdr:row>40</xdr:row>
      <xdr:rowOff>38101</xdr:rowOff>
    </xdr:from>
    <xdr:to>
      <xdr:col>5</xdr:col>
      <xdr:colOff>1114425</xdr:colOff>
      <xdr:row>40</xdr:row>
      <xdr:rowOff>811771</xdr:rowOff>
    </xdr:to>
    <xdr:pic>
      <xdr:nvPicPr>
        <xdr:cNvPr id="31" name="Imagen 30">
          <a:extLst>
            <a:ext uri="{FF2B5EF4-FFF2-40B4-BE49-F238E27FC236}">
              <a16:creationId xmlns:a16="http://schemas.microsoft.com/office/drawing/2014/main" id="{D0A632BC-CDEF-9A41-F1A4-3C74B8B5ABF5}"/>
            </a:ext>
          </a:extLst>
        </xdr:cNvPr>
        <xdr:cNvPicPr>
          <a:picLocks noChangeAspect="1"/>
        </xdr:cNvPicPr>
      </xdr:nvPicPr>
      <xdr:blipFill>
        <a:blip xmlns:r="http://schemas.openxmlformats.org/officeDocument/2006/relationships" r:embed="rId23"/>
        <a:stretch>
          <a:fillRect/>
        </a:stretch>
      </xdr:blipFill>
      <xdr:spPr>
        <a:xfrm>
          <a:off x="12220576" y="27193876"/>
          <a:ext cx="695324" cy="773670"/>
        </a:xfrm>
        <a:prstGeom prst="rect">
          <a:avLst/>
        </a:prstGeom>
      </xdr:spPr>
    </xdr:pic>
    <xdr:clientData/>
  </xdr:twoCellAnchor>
  <xdr:twoCellAnchor editAs="oneCell">
    <xdr:from>
      <xdr:col>5</xdr:col>
      <xdr:colOff>457200</xdr:colOff>
      <xdr:row>41</xdr:row>
      <xdr:rowOff>57150</xdr:rowOff>
    </xdr:from>
    <xdr:to>
      <xdr:col>5</xdr:col>
      <xdr:colOff>1228725</xdr:colOff>
      <xdr:row>41</xdr:row>
      <xdr:rowOff>828675</xdr:rowOff>
    </xdr:to>
    <xdr:pic>
      <xdr:nvPicPr>
        <xdr:cNvPr id="32" name="Imagen 31">
          <a:extLst>
            <a:ext uri="{FF2B5EF4-FFF2-40B4-BE49-F238E27FC236}">
              <a16:creationId xmlns:a16="http://schemas.microsoft.com/office/drawing/2014/main" id="{B876FB4A-4B8E-4BE9-2E08-502990EC37BC}"/>
            </a:ext>
          </a:extLst>
        </xdr:cNvPr>
        <xdr:cNvPicPr>
          <a:picLocks noChangeAspect="1"/>
        </xdr:cNvPicPr>
      </xdr:nvPicPr>
      <xdr:blipFill>
        <a:blip xmlns:r="http://schemas.openxmlformats.org/officeDocument/2006/relationships" r:embed="rId24"/>
        <a:stretch>
          <a:fillRect/>
        </a:stretch>
      </xdr:blipFill>
      <xdr:spPr>
        <a:xfrm>
          <a:off x="12258675" y="28070175"/>
          <a:ext cx="771525" cy="771525"/>
        </a:xfrm>
        <a:prstGeom prst="rect">
          <a:avLst/>
        </a:prstGeom>
      </xdr:spPr>
    </xdr:pic>
    <xdr:clientData/>
  </xdr:twoCellAnchor>
  <xdr:twoCellAnchor editAs="oneCell">
    <xdr:from>
      <xdr:col>5</xdr:col>
      <xdr:colOff>428625</xdr:colOff>
      <xdr:row>20</xdr:row>
      <xdr:rowOff>28575</xdr:rowOff>
    </xdr:from>
    <xdr:to>
      <xdr:col>5</xdr:col>
      <xdr:colOff>1219200</xdr:colOff>
      <xdr:row>20</xdr:row>
      <xdr:rowOff>819150</xdr:rowOff>
    </xdr:to>
    <xdr:pic>
      <xdr:nvPicPr>
        <xdr:cNvPr id="14" name="Imagen 13">
          <a:extLst>
            <a:ext uri="{FF2B5EF4-FFF2-40B4-BE49-F238E27FC236}">
              <a16:creationId xmlns:a16="http://schemas.microsoft.com/office/drawing/2014/main" id="{C216AD42-458E-406A-1F90-C7031AAD0E29}"/>
            </a:ext>
          </a:extLst>
        </xdr:cNvPr>
        <xdr:cNvPicPr>
          <a:picLocks noChangeAspect="1"/>
        </xdr:cNvPicPr>
      </xdr:nvPicPr>
      <xdr:blipFill>
        <a:blip xmlns:r="http://schemas.openxmlformats.org/officeDocument/2006/relationships" r:embed="rId25"/>
        <a:stretch>
          <a:fillRect/>
        </a:stretch>
      </xdr:blipFill>
      <xdr:spPr>
        <a:xfrm>
          <a:off x="12230100" y="10039350"/>
          <a:ext cx="790575" cy="790575"/>
        </a:xfrm>
        <a:prstGeom prst="rect">
          <a:avLst/>
        </a:prstGeom>
      </xdr:spPr>
    </xdr:pic>
    <xdr:clientData/>
  </xdr:twoCellAnchor>
  <xdr:twoCellAnchor editAs="oneCell">
    <xdr:from>
      <xdr:col>5</xdr:col>
      <xdr:colOff>504825</xdr:colOff>
      <xdr:row>21</xdr:row>
      <xdr:rowOff>57151</xdr:rowOff>
    </xdr:from>
    <xdr:to>
      <xdr:col>5</xdr:col>
      <xdr:colOff>1085850</xdr:colOff>
      <xdr:row>21</xdr:row>
      <xdr:rowOff>822967</xdr:rowOff>
    </xdr:to>
    <xdr:pic>
      <xdr:nvPicPr>
        <xdr:cNvPr id="19" name="Imagen 18">
          <a:extLst>
            <a:ext uri="{FF2B5EF4-FFF2-40B4-BE49-F238E27FC236}">
              <a16:creationId xmlns:a16="http://schemas.microsoft.com/office/drawing/2014/main" id="{0C6E977B-97FB-BE26-E587-FAF33E2FD4FD}"/>
            </a:ext>
          </a:extLst>
        </xdr:cNvPr>
        <xdr:cNvPicPr>
          <a:picLocks noChangeAspect="1"/>
        </xdr:cNvPicPr>
      </xdr:nvPicPr>
      <xdr:blipFill>
        <a:blip xmlns:r="http://schemas.openxmlformats.org/officeDocument/2006/relationships" r:embed="rId26"/>
        <a:stretch>
          <a:fillRect/>
        </a:stretch>
      </xdr:blipFill>
      <xdr:spPr>
        <a:xfrm>
          <a:off x="12306300" y="10925176"/>
          <a:ext cx="581025" cy="765816"/>
        </a:xfrm>
        <a:prstGeom prst="rect">
          <a:avLst/>
        </a:prstGeom>
      </xdr:spPr>
    </xdr:pic>
    <xdr:clientData/>
  </xdr:twoCellAnchor>
  <xdr:twoCellAnchor editAs="oneCell">
    <xdr:from>
      <xdr:col>5</xdr:col>
      <xdr:colOff>495302</xdr:colOff>
      <xdr:row>22</xdr:row>
      <xdr:rowOff>19050</xdr:rowOff>
    </xdr:from>
    <xdr:to>
      <xdr:col>5</xdr:col>
      <xdr:colOff>1171576</xdr:colOff>
      <xdr:row>23</xdr:row>
      <xdr:rowOff>11429</xdr:rowOff>
    </xdr:to>
    <xdr:pic>
      <xdr:nvPicPr>
        <xdr:cNvPr id="24" name="Imagen 23">
          <a:extLst>
            <a:ext uri="{FF2B5EF4-FFF2-40B4-BE49-F238E27FC236}">
              <a16:creationId xmlns:a16="http://schemas.microsoft.com/office/drawing/2014/main" id="{3D677040-073F-EED2-C308-A0AB8EF02CF4}"/>
            </a:ext>
          </a:extLst>
        </xdr:cNvPr>
        <xdr:cNvPicPr>
          <a:picLocks noChangeAspect="1"/>
        </xdr:cNvPicPr>
      </xdr:nvPicPr>
      <xdr:blipFill>
        <a:blip xmlns:r="http://schemas.openxmlformats.org/officeDocument/2006/relationships" r:embed="rId27"/>
        <a:stretch>
          <a:fillRect/>
        </a:stretch>
      </xdr:blipFill>
      <xdr:spPr>
        <a:xfrm>
          <a:off x="12296777" y="11744325"/>
          <a:ext cx="676274" cy="849629"/>
        </a:xfrm>
        <a:prstGeom prst="rect">
          <a:avLst/>
        </a:prstGeom>
      </xdr:spPr>
    </xdr:pic>
    <xdr:clientData/>
  </xdr:twoCellAnchor>
  <xdr:twoCellAnchor editAs="oneCell">
    <xdr:from>
      <xdr:col>5</xdr:col>
      <xdr:colOff>504826</xdr:colOff>
      <xdr:row>23</xdr:row>
      <xdr:rowOff>19050</xdr:rowOff>
    </xdr:from>
    <xdr:to>
      <xdr:col>5</xdr:col>
      <xdr:colOff>1219200</xdr:colOff>
      <xdr:row>24</xdr:row>
      <xdr:rowOff>9525</xdr:rowOff>
    </xdr:to>
    <xdr:pic>
      <xdr:nvPicPr>
        <xdr:cNvPr id="27" name="Imagen 26">
          <a:extLst>
            <a:ext uri="{FF2B5EF4-FFF2-40B4-BE49-F238E27FC236}">
              <a16:creationId xmlns:a16="http://schemas.microsoft.com/office/drawing/2014/main" id="{0EB72484-0090-E600-77EB-0214AE9B41F2}"/>
            </a:ext>
          </a:extLst>
        </xdr:cNvPr>
        <xdr:cNvPicPr>
          <a:picLocks noChangeAspect="1"/>
        </xdr:cNvPicPr>
      </xdr:nvPicPr>
      <xdr:blipFill>
        <a:blip xmlns:r="http://schemas.openxmlformats.org/officeDocument/2006/relationships" r:embed="rId27"/>
        <a:stretch>
          <a:fillRect/>
        </a:stretch>
      </xdr:blipFill>
      <xdr:spPr>
        <a:xfrm>
          <a:off x="12306301" y="12601575"/>
          <a:ext cx="714374" cy="847725"/>
        </a:xfrm>
        <a:prstGeom prst="rect">
          <a:avLst/>
        </a:prstGeom>
      </xdr:spPr>
    </xdr:pic>
    <xdr:clientData/>
  </xdr:twoCellAnchor>
  <xdr:twoCellAnchor editAs="oneCell">
    <xdr:from>
      <xdr:col>5</xdr:col>
      <xdr:colOff>209551</xdr:colOff>
      <xdr:row>28</xdr:row>
      <xdr:rowOff>47626</xdr:rowOff>
    </xdr:from>
    <xdr:to>
      <xdr:col>5</xdr:col>
      <xdr:colOff>1562101</xdr:colOff>
      <xdr:row>28</xdr:row>
      <xdr:rowOff>800100</xdr:rowOff>
    </xdr:to>
    <xdr:pic>
      <xdr:nvPicPr>
        <xdr:cNvPr id="33" name="Imagen 32">
          <a:extLst>
            <a:ext uri="{FF2B5EF4-FFF2-40B4-BE49-F238E27FC236}">
              <a16:creationId xmlns:a16="http://schemas.microsoft.com/office/drawing/2014/main" id="{CB2880A0-7B9E-87CF-F76B-FDCBDCD7D371}"/>
            </a:ext>
          </a:extLst>
        </xdr:cNvPr>
        <xdr:cNvPicPr>
          <a:picLocks noChangeAspect="1"/>
        </xdr:cNvPicPr>
      </xdr:nvPicPr>
      <xdr:blipFill>
        <a:blip xmlns:r="http://schemas.openxmlformats.org/officeDocument/2006/relationships" r:embed="rId28"/>
        <a:stretch>
          <a:fillRect/>
        </a:stretch>
      </xdr:blipFill>
      <xdr:spPr>
        <a:xfrm>
          <a:off x="12011026" y="16916401"/>
          <a:ext cx="1352550" cy="752474"/>
        </a:xfrm>
        <a:prstGeom prst="rect">
          <a:avLst/>
        </a:prstGeom>
      </xdr:spPr>
    </xdr:pic>
    <xdr:clientData/>
  </xdr:twoCellAnchor>
  <xdr:twoCellAnchor editAs="oneCell">
    <xdr:from>
      <xdr:col>5</xdr:col>
      <xdr:colOff>438151</xdr:colOff>
      <xdr:row>33</xdr:row>
      <xdr:rowOff>47625</xdr:rowOff>
    </xdr:from>
    <xdr:to>
      <xdr:col>5</xdr:col>
      <xdr:colOff>1295400</xdr:colOff>
      <xdr:row>33</xdr:row>
      <xdr:rowOff>855888</xdr:rowOff>
    </xdr:to>
    <xdr:pic>
      <xdr:nvPicPr>
        <xdr:cNvPr id="34" name="Imagen 33">
          <a:extLst>
            <a:ext uri="{FF2B5EF4-FFF2-40B4-BE49-F238E27FC236}">
              <a16:creationId xmlns:a16="http://schemas.microsoft.com/office/drawing/2014/main" id="{BFE5E40A-3DE7-9006-8660-6AE079279A33}"/>
            </a:ext>
          </a:extLst>
        </xdr:cNvPr>
        <xdr:cNvPicPr>
          <a:picLocks noChangeAspect="1"/>
        </xdr:cNvPicPr>
      </xdr:nvPicPr>
      <xdr:blipFill>
        <a:blip xmlns:r="http://schemas.openxmlformats.org/officeDocument/2006/relationships" r:embed="rId29"/>
        <a:stretch>
          <a:fillRect/>
        </a:stretch>
      </xdr:blipFill>
      <xdr:spPr>
        <a:xfrm>
          <a:off x="12239626" y="21202650"/>
          <a:ext cx="857249" cy="808263"/>
        </a:xfrm>
        <a:prstGeom prst="rect">
          <a:avLst/>
        </a:prstGeom>
      </xdr:spPr>
    </xdr:pic>
    <xdr:clientData/>
  </xdr:twoCellAnchor>
  <xdr:twoCellAnchor editAs="oneCell">
    <xdr:from>
      <xdr:col>5</xdr:col>
      <xdr:colOff>228600</xdr:colOff>
      <xdr:row>36</xdr:row>
      <xdr:rowOff>9526</xdr:rowOff>
    </xdr:from>
    <xdr:to>
      <xdr:col>5</xdr:col>
      <xdr:colOff>1657350</xdr:colOff>
      <xdr:row>36</xdr:row>
      <xdr:rowOff>828676</xdr:rowOff>
    </xdr:to>
    <xdr:pic>
      <xdr:nvPicPr>
        <xdr:cNvPr id="35" name="Imagen 34">
          <a:extLst>
            <a:ext uri="{FF2B5EF4-FFF2-40B4-BE49-F238E27FC236}">
              <a16:creationId xmlns:a16="http://schemas.microsoft.com/office/drawing/2014/main" id="{D9E738AB-B6E3-3992-200B-3DB1E8979DF6}"/>
            </a:ext>
          </a:extLst>
        </xdr:cNvPr>
        <xdr:cNvPicPr>
          <a:picLocks noChangeAspect="1"/>
        </xdr:cNvPicPr>
      </xdr:nvPicPr>
      <xdr:blipFill>
        <a:blip xmlns:r="http://schemas.openxmlformats.org/officeDocument/2006/relationships" r:embed="rId30"/>
        <a:stretch>
          <a:fillRect/>
        </a:stretch>
      </xdr:blipFill>
      <xdr:spPr>
        <a:xfrm>
          <a:off x="12030075" y="23736301"/>
          <a:ext cx="1428750" cy="819150"/>
        </a:xfrm>
        <a:prstGeom prst="rect">
          <a:avLst/>
        </a:prstGeom>
      </xdr:spPr>
    </xdr:pic>
    <xdr:clientData/>
  </xdr:twoCellAnchor>
  <xdr:twoCellAnchor editAs="oneCell">
    <xdr:from>
      <xdr:col>5</xdr:col>
      <xdr:colOff>471487</xdr:colOff>
      <xdr:row>42</xdr:row>
      <xdr:rowOff>47625</xdr:rowOff>
    </xdr:from>
    <xdr:to>
      <xdr:col>5</xdr:col>
      <xdr:colOff>1314450</xdr:colOff>
      <xdr:row>42</xdr:row>
      <xdr:rowOff>802920</xdr:rowOff>
    </xdr:to>
    <xdr:pic>
      <xdr:nvPicPr>
        <xdr:cNvPr id="36" name="Imagen 35">
          <a:extLst>
            <a:ext uri="{FF2B5EF4-FFF2-40B4-BE49-F238E27FC236}">
              <a16:creationId xmlns:a16="http://schemas.microsoft.com/office/drawing/2014/main" id="{36519420-BD65-EC26-1ABE-9B3CC30E955D}"/>
            </a:ext>
          </a:extLst>
        </xdr:cNvPr>
        <xdr:cNvPicPr>
          <a:picLocks noChangeAspect="1"/>
        </xdr:cNvPicPr>
      </xdr:nvPicPr>
      <xdr:blipFill>
        <a:blip xmlns:r="http://schemas.openxmlformats.org/officeDocument/2006/relationships" r:embed="rId31"/>
        <a:stretch>
          <a:fillRect/>
        </a:stretch>
      </xdr:blipFill>
      <xdr:spPr>
        <a:xfrm>
          <a:off x="12272962" y="28917900"/>
          <a:ext cx="842963" cy="755295"/>
        </a:xfrm>
        <a:prstGeom prst="rect">
          <a:avLst/>
        </a:prstGeom>
      </xdr:spPr>
    </xdr:pic>
    <xdr:clientData/>
  </xdr:twoCellAnchor>
  <xdr:twoCellAnchor editAs="oneCell">
    <xdr:from>
      <xdr:col>5</xdr:col>
      <xdr:colOff>590551</xdr:colOff>
      <xdr:row>43</xdr:row>
      <xdr:rowOff>16688</xdr:rowOff>
    </xdr:from>
    <xdr:to>
      <xdr:col>5</xdr:col>
      <xdr:colOff>1123951</xdr:colOff>
      <xdr:row>43</xdr:row>
      <xdr:rowOff>771525</xdr:rowOff>
    </xdr:to>
    <xdr:pic>
      <xdr:nvPicPr>
        <xdr:cNvPr id="37" name="Imagen 36">
          <a:extLst>
            <a:ext uri="{FF2B5EF4-FFF2-40B4-BE49-F238E27FC236}">
              <a16:creationId xmlns:a16="http://schemas.microsoft.com/office/drawing/2014/main" id="{9381E94D-AB20-B258-099D-756FDD420D98}"/>
            </a:ext>
          </a:extLst>
        </xdr:cNvPr>
        <xdr:cNvPicPr>
          <a:picLocks noChangeAspect="1"/>
        </xdr:cNvPicPr>
      </xdr:nvPicPr>
      <xdr:blipFill>
        <a:blip xmlns:r="http://schemas.openxmlformats.org/officeDocument/2006/relationships" r:embed="rId32"/>
        <a:stretch>
          <a:fillRect/>
        </a:stretch>
      </xdr:blipFill>
      <xdr:spPr>
        <a:xfrm>
          <a:off x="12392026" y="29744213"/>
          <a:ext cx="533400" cy="754837"/>
        </a:xfrm>
        <a:prstGeom prst="rect">
          <a:avLst/>
        </a:prstGeom>
      </xdr:spPr>
    </xdr:pic>
    <xdr:clientData/>
  </xdr:twoCellAnchor>
  <xdr:twoCellAnchor editAs="oneCell">
    <xdr:from>
      <xdr:col>5</xdr:col>
      <xdr:colOff>320193</xdr:colOff>
      <xdr:row>44</xdr:row>
      <xdr:rowOff>57151</xdr:rowOff>
    </xdr:from>
    <xdr:to>
      <xdr:col>5</xdr:col>
      <xdr:colOff>1476375</xdr:colOff>
      <xdr:row>45</xdr:row>
      <xdr:rowOff>1</xdr:rowOff>
    </xdr:to>
    <xdr:pic>
      <xdr:nvPicPr>
        <xdr:cNvPr id="38" name="Imagen 37">
          <a:extLst>
            <a:ext uri="{FF2B5EF4-FFF2-40B4-BE49-F238E27FC236}">
              <a16:creationId xmlns:a16="http://schemas.microsoft.com/office/drawing/2014/main" id="{E154F673-44DF-3504-BE3A-A00590CA854F}"/>
            </a:ext>
          </a:extLst>
        </xdr:cNvPr>
        <xdr:cNvPicPr>
          <a:picLocks noChangeAspect="1"/>
        </xdr:cNvPicPr>
      </xdr:nvPicPr>
      <xdr:blipFill>
        <a:blip xmlns:r="http://schemas.openxmlformats.org/officeDocument/2006/relationships" r:embed="rId33"/>
        <a:stretch>
          <a:fillRect/>
        </a:stretch>
      </xdr:blipFill>
      <xdr:spPr>
        <a:xfrm>
          <a:off x="12121668" y="30641926"/>
          <a:ext cx="1156182" cy="800100"/>
        </a:xfrm>
        <a:prstGeom prst="rect">
          <a:avLst/>
        </a:prstGeom>
      </xdr:spPr>
    </xdr:pic>
    <xdr:clientData/>
  </xdr:twoCellAnchor>
  <xdr:twoCellAnchor editAs="oneCell">
    <xdr:from>
      <xdr:col>5</xdr:col>
      <xdr:colOff>466725</xdr:colOff>
      <xdr:row>45</xdr:row>
      <xdr:rowOff>19051</xdr:rowOff>
    </xdr:from>
    <xdr:to>
      <xdr:col>5</xdr:col>
      <xdr:colOff>1181100</xdr:colOff>
      <xdr:row>45</xdr:row>
      <xdr:rowOff>838200</xdr:rowOff>
    </xdr:to>
    <xdr:pic>
      <xdr:nvPicPr>
        <xdr:cNvPr id="39" name="Imagen 38">
          <a:extLst>
            <a:ext uri="{FF2B5EF4-FFF2-40B4-BE49-F238E27FC236}">
              <a16:creationId xmlns:a16="http://schemas.microsoft.com/office/drawing/2014/main" id="{5CD2D917-396C-1DFC-8DD4-6802BF25C62F}"/>
            </a:ext>
          </a:extLst>
        </xdr:cNvPr>
        <xdr:cNvPicPr>
          <a:picLocks noChangeAspect="1"/>
        </xdr:cNvPicPr>
      </xdr:nvPicPr>
      <xdr:blipFill>
        <a:blip xmlns:r="http://schemas.openxmlformats.org/officeDocument/2006/relationships" r:embed="rId34"/>
        <a:stretch>
          <a:fillRect/>
        </a:stretch>
      </xdr:blipFill>
      <xdr:spPr>
        <a:xfrm>
          <a:off x="12268200" y="31461076"/>
          <a:ext cx="714375" cy="819149"/>
        </a:xfrm>
        <a:prstGeom prst="rect">
          <a:avLst/>
        </a:prstGeom>
      </xdr:spPr>
    </xdr:pic>
    <xdr:clientData/>
  </xdr:twoCellAnchor>
  <xdr:twoCellAnchor editAs="oneCell">
    <xdr:from>
      <xdr:col>5</xdr:col>
      <xdr:colOff>495300</xdr:colOff>
      <xdr:row>46</xdr:row>
      <xdr:rowOff>76200</xdr:rowOff>
    </xdr:from>
    <xdr:to>
      <xdr:col>5</xdr:col>
      <xdr:colOff>1285875</xdr:colOff>
      <xdr:row>46</xdr:row>
      <xdr:rowOff>828675</xdr:rowOff>
    </xdr:to>
    <xdr:pic>
      <xdr:nvPicPr>
        <xdr:cNvPr id="40" name="Imagen 39">
          <a:extLst>
            <a:ext uri="{FF2B5EF4-FFF2-40B4-BE49-F238E27FC236}">
              <a16:creationId xmlns:a16="http://schemas.microsoft.com/office/drawing/2014/main" id="{7F60D75C-7806-2354-3D31-5EFA45593DAB}"/>
            </a:ext>
          </a:extLst>
        </xdr:cNvPr>
        <xdr:cNvPicPr>
          <a:picLocks noChangeAspect="1"/>
        </xdr:cNvPicPr>
      </xdr:nvPicPr>
      <xdr:blipFill>
        <a:blip xmlns:r="http://schemas.openxmlformats.org/officeDocument/2006/relationships" r:embed="rId35"/>
        <a:stretch>
          <a:fillRect/>
        </a:stretch>
      </xdr:blipFill>
      <xdr:spPr>
        <a:xfrm>
          <a:off x="12296775" y="32375475"/>
          <a:ext cx="790575" cy="752475"/>
        </a:xfrm>
        <a:prstGeom prst="rect">
          <a:avLst/>
        </a:prstGeom>
      </xdr:spPr>
    </xdr:pic>
    <xdr:clientData/>
  </xdr:twoCellAnchor>
  <xdr:twoCellAnchor editAs="oneCell">
    <xdr:from>
      <xdr:col>5</xdr:col>
      <xdr:colOff>330941</xdr:colOff>
      <xdr:row>47</xdr:row>
      <xdr:rowOff>38099</xdr:rowOff>
    </xdr:from>
    <xdr:to>
      <xdr:col>5</xdr:col>
      <xdr:colOff>1352550</xdr:colOff>
      <xdr:row>48</xdr:row>
      <xdr:rowOff>4266</xdr:rowOff>
    </xdr:to>
    <xdr:pic>
      <xdr:nvPicPr>
        <xdr:cNvPr id="41" name="Imagen 40">
          <a:extLst>
            <a:ext uri="{FF2B5EF4-FFF2-40B4-BE49-F238E27FC236}">
              <a16:creationId xmlns:a16="http://schemas.microsoft.com/office/drawing/2014/main" id="{4E53DE05-AFAB-7A5B-5F94-B94E7C7F679B}"/>
            </a:ext>
          </a:extLst>
        </xdr:cNvPr>
        <xdr:cNvPicPr>
          <a:picLocks noChangeAspect="1"/>
        </xdr:cNvPicPr>
      </xdr:nvPicPr>
      <xdr:blipFill>
        <a:blip xmlns:r="http://schemas.openxmlformats.org/officeDocument/2006/relationships" r:embed="rId36"/>
        <a:stretch>
          <a:fillRect/>
        </a:stretch>
      </xdr:blipFill>
      <xdr:spPr>
        <a:xfrm>
          <a:off x="12132416" y="33194624"/>
          <a:ext cx="1021609" cy="823417"/>
        </a:xfrm>
        <a:prstGeom prst="rect">
          <a:avLst/>
        </a:prstGeom>
      </xdr:spPr>
    </xdr:pic>
    <xdr:clientData/>
  </xdr:twoCellAnchor>
  <xdr:twoCellAnchor editAs="oneCell">
    <xdr:from>
      <xdr:col>5</xdr:col>
      <xdr:colOff>323850</xdr:colOff>
      <xdr:row>48</xdr:row>
      <xdr:rowOff>80010</xdr:rowOff>
    </xdr:from>
    <xdr:to>
      <xdr:col>5</xdr:col>
      <xdr:colOff>1285875</xdr:colOff>
      <xdr:row>48</xdr:row>
      <xdr:rowOff>724567</xdr:rowOff>
    </xdr:to>
    <xdr:pic>
      <xdr:nvPicPr>
        <xdr:cNvPr id="42" name="Imagen 41">
          <a:extLst>
            <a:ext uri="{FF2B5EF4-FFF2-40B4-BE49-F238E27FC236}">
              <a16:creationId xmlns:a16="http://schemas.microsoft.com/office/drawing/2014/main" id="{E02FBA37-594D-77F5-F6B2-68E1B1077D15}"/>
            </a:ext>
          </a:extLst>
        </xdr:cNvPr>
        <xdr:cNvPicPr>
          <a:picLocks noChangeAspect="1"/>
        </xdr:cNvPicPr>
      </xdr:nvPicPr>
      <xdr:blipFill>
        <a:blip xmlns:r="http://schemas.openxmlformats.org/officeDocument/2006/relationships" r:embed="rId37"/>
        <a:stretch>
          <a:fillRect/>
        </a:stretch>
      </xdr:blipFill>
      <xdr:spPr>
        <a:xfrm>
          <a:off x="12125325" y="34093785"/>
          <a:ext cx="962025" cy="644557"/>
        </a:xfrm>
        <a:prstGeom prst="rect">
          <a:avLst/>
        </a:prstGeom>
      </xdr:spPr>
    </xdr:pic>
    <xdr:clientData/>
  </xdr:twoCellAnchor>
  <xdr:twoCellAnchor editAs="oneCell">
    <xdr:from>
      <xdr:col>5</xdr:col>
      <xdr:colOff>476725</xdr:colOff>
      <xdr:row>49</xdr:row>
      <xdr:rowOff>57150</xdr:rowOff>
    </xdr:from>
    <xdr:to>
      <xdr:col>5</xdr:col>
      <xdr:colOff>1200779</xdr:colOff>
      <xdr:row>49</xdr:row>
      <xdr:rowOff>785574</xdr:rowOff>
    </xdr:to>
    <xdr:pic>
      <xdr:nvPicPr>
        <xdr:cNvPr id="43" name="Imagen 42">
          <a:extLst>
            <a:ext uri="{FF2B5EF4-FFF2-40B4-BE49-F238E27FC236}">
              <a16:creationId xmlns:a16="http://schemas.microsoft.com/office/drawing/2014/main" id="{CE6BE077-51C9-D7ED-A9B0-5C10F5610B0F}"/>
            </a:ext>
          </a:extLst>
        </xdr:cNvPr>
        <xdr:cNvPicPr>
          <a:picLocks noChangeAspect="1"/>
        </xdr:cNvPicPr>
      </xdr:nvPicPr>
      <xdr:blipFill>
        <a:blip xmlns:r="http://schemas.openxmlformats.org/officeDocument/2006/relationships" r:embed="rId38"/>
        <a:stretch>
          <a:fillRect/>
        </a:stretch>
      </xdr:blipFill>
      <xdr:spPr>
        <a:xfrm>
          <a:off x="12278200" y="34928175"/>
          <a:ext cx="724054" cy="728424"/>
        </a:xfrm>
        <a:prstGeom prst="rect">
          <a:avLst/>
        </a:prstGeom>
      </xdr:spPr>
    </xdr:pic>
    <xdr:clientData/>
  </xdr:twoCellAnchor>
  <xdr:twoCellAnchor editAs="oneCell">
    <xdr:from>
      <xdr:col>5</xdr:col>
      <xdr:colOff>490172</xdr:colOff>
      <xdr:row>50</xdr:row>
      <xdr:rowOff>8050</xdr:rowOff>
    </xdr:from>
    <xdr:to>
      <xdr:col>5</xdr:col>
      <xdr:colOff>1152526</xdr:colOff>
      <xdr:row>50</xdr:row>
      <xdr:rowOff>838200</xdr:rowOff>
    </xdr:to>
    <xdr:pic>
      <xdr:nvPicPr>
        <xdr:cNvPr id="44" name="Imagen 43">
          <a:extLst>
            <a:ext uri="{FF2B5EF4-FFF2-40B4-BE49-F238E27FC236}">
              <a16:creationId xmlns:a16="http://schemas.microsoft.com/office/drawing/2014/main" id="{E0ED203B-F222-1105-2462-EF4DC885F3A7}"/>
            </a:ext>
          </a:extLst>
        </xdr:cNvPr>
        <xdr:cNvPicPr>
          <a:picLocks noChangeAspect="1"/>
        </xdr:cNvPicPr>
      </xdr:nvPicPr>
      <xdr:blipFill>
        <a:blip xmlns:r="http://schemas.openxmlformats.org/officeDocument/2006/relationships" r:embed="rId39"/>
        <a:stretch>
          <a:fillRect/>
        </a:stretch>
      </xdr:blipFill>
      <xdr:spPr>
        <a:xfrm>
          <a:off x="12291647" y="35736325"/>
          <a:ext cx="662354" cy="830150"/>
        </a:xfrm>
        <a:prstGeom prst="rect">
          <a:avLst/>
        </a:prstGeom>
      </xdr:spPr>
    </xdr:pic>
    <xdr:clientData/>
  </xdr:twoCellAnchor>
  <xdr:twoCellAnchor editAs="oneCell">
    <xdr:from>
      <xdr:col>5</xdr:col>
      <xdr:colOff>390526</xdr:colOff>
      <xdr:row>51</xdr:row>
      <xdr:rowOff>38101</xdr:rowOff>
    </xdr:from>
    <xdr:to>
      <xdr:col>5</xdr:col>
      <xdr:colOff>1362075</xdr:colOff>
      <xdr:row>51</xdr:row>
      <xdr:rowOff>818953</xdr:rowOff>
    </xdr:to>
    <xdr:pic>
      <xdr:nvPicPr>
        <xdr:cNvPr id="12" name="Imagen 11">
          <a:extLst>
            <a:ext uri="{FF2B5EF4-FFF2-40B4-BE49-F238E27FC236}">
              <a16:creationId xmlns:a16="http://schemas.microsoft.com/office/drawing/2014/main" id="{F2917C80-DD62-685A-933D-564689BE6419}"/>
            </a:ext>
          </a:extLst>
        </xdr:cNvPr>
        <xdr:cNvPicPr>
          <a:picLocks noChangeAspect="1"/>
        </xdr:cNvPicPr>
      </xdr:nvPicPr>
      <xdr:blipFill>
        <a:blip xmlns:r="http://schemas.openxmlformats.org/officeDocument/2006/relationships" r:embed="rId40"/>
        <a:stretch>
          <a:fillRect/>
        </a:stretch>
      </xdr:blipFill>
      <xdr:spPr>
        <a:xfrm>
          <a:off x="12192001" y="36623626"/>
          <a:ext cx="971549" cy="780852"/>
        </a:xfrm>
        <a:prstGeom prst="rect">
          <a:avLst/>
        </a:prstGeom>
      </xdr:spPr>
    </xdr:pic>
    <xdr:clientData/>
  </xdr:twoCellAnchor>
  <xdr:twoCellAnchor editAs="oneCell">
    <xdr:from>
      <xdr:col>5</xdr:col>
      <xdr:colOff>276225</xdr:colOff>
      <xdr:row>52</xdr:row>
      <xdr:rowOff>119355</xdr:rowOff>
    </xdr:from>
    <xdr:to>
      <xdr:col>5</xdr:col>
      <xdr:colOff>1266825</xdr:colOff>
      <xdr:row>52</xdr:row>
      <xdr:rowOff>990190</xdr:rowOff>
    </xdr:to>
    <xdr:pic>
      <xdr:nvPicPr>
        <xdr:cNvPr id="13" name="Imagen 12">
          <a:extLst>
            <a:ext uri="{FF2B5EF4-FFF2-40B4-BE49-F238E27FC236}">
              <a16:creationId xmlns:a16="http://schemas.microsoft.com/office/drawing/2014/main" id="{FD19712C-0206-A2E2-63C0-D130EC6BC332}"/>
            </a:ext>
          </a:extLst>
        </xdr:cNvPr>
        <xdr:cNvPicPr>
          <a:picLocks noChangeAspect="1"/>
        </xdr:cNvPicPr>
      </xdr:nvPicPr>
      <xdr:blipFill>
        <a:blip xmlns:r="http://schemas.openxmlformats.org/officeDocument/2006/relationships" r:embed="rId41"/>
        <a:stretch>
          <a:fillRect/>
        </a:stretch>
      </xdr:blipFill>
      <xdr:spPr>
        <a:xfrm>
          <a:off x="12077700" y="37562130"/>
          <a:ext cx="990600" cy="870835"/>
        </a:xfrm>
        <a:prstGeom prst="rect">
          <a:avLst/>
        </a:prstGeom>
      </xdr:spPr>
    </xdr:pic>
    <xdr:clientData/>
  </xdr:twoCellAnchor>
  <xdr:twoCellAnchor editAs="oneCell">
    <xdr:from>
      <xdr:col>5</xdr:col>
      <xdr:colOff>326090</xdr:colOff>
      <xdr:row>53</xdr:row>
      <xdr:rowOff>66675</xdr:rowOff>
    </xdr:from>
    <xdr:to>
      <xdr:col>5</xdr:col>
      <xdr:colOff>1457325</xdr:colOff>
      <xdr:row>53</xdr:row>
      <xdr:rowOff>1078359</xdr:rowOff>
    </xdr:to>
    <xdr:pic>
      <xdr:nvPicPr>
        <xdr:cNvPr id="45" name="Imagen 44">
          <a:extLst>
            <a:ext uri="{FF2B5EF4-FFF2-40B4-BE49-F238E27FC236}">
              <a16:creationId xmlns:a16="http://schemas.microsoft.com/office/drawing/2014/main" id="{1DDD1569-0422-174F-0F78-1114F919B309}"/>
            </a:ext>
          </a:extLst>
        </xdr:cNvPr>
        <xdr:cNvPicPr>
          <a:picLocks noChangeAspect="1"/>
        </xdr:cNvPicPr>
      </xdr:nvPicPr>
      <xdr:blipFill>
        <a:blip xmlns:r="http://schemas.openxmlformats.org/officeDocument/2006/relationships" r:embed="rId42"/>
        <a:stretch>
          <a:fillRect/>
        </a:stretch>
      </xdr:blipFill>
      <xdr:spPr>
        <a:xfrm>
          <a:off x="12127565" y="38557200"/>
          <a:ext cx="1131235" cy="1011684"/>
        </a:xfrm>
        <a:prstGeom prst="rect">
          <a:avLst/>
        </a:prstGeom>
      </xdr:spPr>
    </xdr:pic>
    <xdr:clientData/>
  </xdr:twoCellAnchor>
  <xdr:twoCellAnchor editAs="oneCell">
    <xdr:from>
      <xdr:col>5</xdr:col>
      <xdr:colOff>390525</xdr:colOff>
      <xdr:row>54</xdr:row>
      <xdr:rowOff>57150</xdr:rowOff>
    </xdr:from>
    <xdr:to>
      <xdr:col>5</xdr:col>
      <xdr:colOff>1433080</xdr:colOff>
      <xdr:row>54</xdr:row>
      <xdr:rowOff>857250</xdr:rowOff>
    </xdr:to>
    <xdr:pic>
      <xdr:nvPicPr>
        <xdr:cNvPr id="46" name="Imagen 45">
          <a:extLst>
            <a:ext uri="{FF2B5EF4-FFF2-40B4-BE49-F238E27FC236}">
              <a16:creationId xmlns:a16="http://schemas.microsoft.com/office/drawing/2014/main" id="{08C52237-DA20-58DE-D4E9-ADEC90701973}"/>
            </a:ext>
          </a:extLst>
        </xdr:cNvPr>
        <xdr:cNvPicPr>
          <a:picLocks noChangeAspect="1"/>
        </xdr:cNvPicPr>
      </xdr:nvPicPr>
      <xdr:blipFill>
        <a:blip xmlns:r="http://schemas.openxmlformats.org/officeDocument/2006/relationships" r:embed="rId43"/>
        <a:stretch>
          <a:fillRect/>
        </a:stretch>
      </xdr:blipFill>
      <xdr:spPr>
        <a:xfrm>
          <a:off x="12192000" y="39690675"/>
          <a:ext cx="1042555" cy="800100"/>
        </a:xfrm>
        <a:prstGeom prst="rect">
          <a:avLst/>
        </a:prstGeom>
      </xdr:spPr>
    </xdr:pic>
    <xdr:clientData/>
  </xdr:twoCellAnchor>
  <xdr:twoCellAnchor editAs="oneCell">
    <xdr:from>
      <xdr:col>5</xdr:col>
      <xdr:colOff>228466</xdr:colOff>
      <xdr:row>143</xdr:row>
      <xdr:rowOff>66674</xdr:rowOff>
    </xdr:from>
    <xdr:to>
      <xdr:col>5</xdr:col>
      <xdr:colOff>1428364</xdr:colOff>
      <xdr:row>143</xdr:row>
      <xdr:rowOff>918601</xdr:rowOff>
    </xdr:to>
    <xdr:pic>
      <xdr:nvPicPr>
        <xdr:cNvPr id="47" name="Imagen 46">
          <a:extLst>
            <a:ext uri="{FF2B5EF4-FFF2-40B4-BE49-F238E27FC236}">
              <a16:creationId xmlns:a16="http://schemas.microsoft.com/office/drawing/2014/main" id="{2D61AE8D-E6CB-297A-B0E8-4E4F3E894EBF}"/>
            </a:ext>
          </a:extLst>
        </xdr:cNvPr>
        <xdr:cNvPicPr>
          <a:picLocks noChangeAspect="1"/>
        </xdr:cNvPicPr>
      </xdr:nvPicPr>
      <xdr:blipFill>
        <a:blip xmlns:r="http://schemas.openxmlformats.org/officeDocument/2006/relationships" r:embed="rId44"/>
        <a:stretch>
          <a:fillRect/>
        </a:stretch>
      </xdr:blipFill>
      <xdr:spPr>
        <a:xfrm>
          <a:off x="12029941" y="116662199"/>
          <a:ext cx="1199898" cy="851927"/>
        </a:xfrm>
        <a:prstGeom prst="rect">
          <a:avLst/>
        </a:prstGeom>
      </xdr:spPr>
    </xdr:pic>
    <xdr:clientData/>
  </xdr:twoCellAnchor>
  <xdr:twoCellAnchor editAs="oneCell">
    <xdr:from>
      <xdr:col>5</xdr:col>
      <xdr:colOff>114300</xdr:colOff>
      <xdr:row>142</xdr:row>
      <xdr:rowOff>9525</xdr:rowOff>
    </xdr:from>
    <xdr:to>
      <xdr:col>5</xdr:col>
      <xdr:colOff>1552575</xdr:colOff>
      <xdr:row>142</xdr:row>
      <xdr:rowOff>643558</xdr:rowOff>
    </xdr:to>
    <xdr:pic>
      <xdr:nvPicPr>
        <xdr:cNvPr id="48" name="Imagen 47">
          <a:extLst>
            <a:ext uri="{FF2B5EF4-FFF2-40B4-BE49-F238E27FC236}">
              <a16:creationId xmlns:a16="http://schemas.microsoft.com/office/drawing/2014/main" id="{9E38E192-1F93-C9D7-EFEB-75E3C4D66F95}"/>
            </a:ext>
          </a:extLst>
        </xdr:cNvPr>
        <xdr:cNvPicPr>
          <a:picLocks noChangeAspect="1"/>
        </xdr:cNvPicPr>
      </xdr:nvPicPr>
      <xdr:blipFill>
        <a:blip xmlns:r="http://schemas.openxmlformats.org/officeDocument/2006/relationships" r:embed="rId45"/>
        <a:stretch>
          <a:fillRect/>
        </a:stretch>
      </xdr:blipFill>
      <xdr:spPr>
        <a:xfrm>
          <a:off x="11915775" y="115938300"/>
          <a:ext cx="1438275" cy="634033"/>
        </a:xfrm>
        <a:prstGeom prst="rect">
          <a:avLst/>
        </a:prstGeom>
      </xdr:spPr>
    </xdr:pic>
    <xdr:clientData/>
  </xdr:twoCellAnchor>
  <xdr:twoCellAnchor editAs="oneCell">
    <xdr:from>
      <xdr:col>5</xdr:col>
      <xdr:colOff>142874</xdr:colOff>
      <xdr:row>141</xdr:row>
      <xdr:rowOff>67389</xdr:rowOff>
    </xdr:from>
    <xdr:to>
      <xdr:col>5</xdr:col>
      <xdr:colOff>1562099</xdr:colOff>
      <xdr:row>141</xdr:row>
      <xdr:rowOff>837327</xdr:rowOff>
    </xdr:to>
    <xdr:pic>
      <xdr:nvPicPr>
        <xdr:cNvPr id="49" name="Imagen 48">
          <a:extLst>
            <a:ext uri="{FF2B5EF4-FFF2-40B4-BE49-F238E27FC236}">
              <a16:creationId xmlns:a16="http://schemas.microsoft.com/office/drawing/2014/main" id="{5B091BB6-FCF0-402A-0246-51A38FE350E1}"/>
            </a:ext>
          </a:extLst>
        </xdr:cNvPr>
        <xdr:cNvPicPr>
          <a:picLocks noChangeAspect="1"/>
        </xdr:cNvPicPr>
      </xdr:nvPicPr>
      <xdr:blipFill>
        <a:blip xmlns:r="http://schemas.openxmlformats.org/officeDocument/2006/relationships" r:embed="rId46"/>
        <a:stretch>
          <a:fillRect/>
        </a:stretch>
      </xdr:blipFill>
      <xdr:spPr>
        <a:xfrm>
          <a:off x="11944349" y="115138914"/>
          <a:ext cx="1419225" cy="769938"/>
        </a:xfrm>
        <a:prstGeom prst="rect">
          <a:avLst/>
        </a:prstGeom>
      </xdr:spPr>
    </xdr:pic>
    <xdr:clientData/>
  </xdr:twoCellAnchor>
  <xdr:twoCellAnchor editAs="oneCell">
    <xdr:from>
      <xdr:col>5</xdr:col>
      <xdr:colOff>173991</xdr:colOff>
      <xdr:row>140</xdr:row>
      <xdr:rowOff>76199</xdr:rowOff>
    </xdr:from>
    <xdr:to>
      <xdr:col>5</xdr:col>
      <xdr:colOff>1685121</xdr:colOff>
      <xdr:row>140</xdr:row>
      <xdr:rowOff>838200</xdr:rowOff>
    </xdr:to>
    <xdr:pic>
      <xdr:nvPicPr>
        <xdr:cNvPr id="50" name="Imagen 49">
          <a:extLst>
            <a:ext uri="{FF2B5EF4-FFF2-40B4-BE49-F238E27FC236}">
              <a16:creationId xmlns:a16="http://schemas.microsoft.com/office/drawing/2014/main" id="{E81A8056-C743-ABFC-4D04-C4B9785A26AD}"/>
            </a:ext>
          </a:extLst>
        </xdr:cNvPr>
        <xdr:cNvPicPr>
          <a:picLocks noChangeAspect="1"/>
        </xdr:cNvPicPr>
      </xdr:nvPicPr>
      <xdr:blipFill>
        <a:blip xmlns:r="http://schemas.openxmlformats.org/officeDocument/2006/relationships" r:embed="rId47"/>
        <a:stretch>
          <a:fillRect/>
        </a:stretch>
      </xdr:blipFill>
      <xdr:spPr>
        <a:xfrm>
          <a:off x="11975466" y="114233324"/>
          <a:ext cx="1511130" cy="762001"/>
        </a:xfrm>
        <a:prstGeom prst="rect">
          <a:avLst/>
        </a:prstGeom>
      </xdr:spPr>
    </xdr:pic>
    <xdr:clientData/>
  </xdr:twoCellAnchor>
  <xdr:twoCellAnchor editAs="oneCell">
    <xdr:from>
      <xdr:col>5</xdr:col>
      <xdr:colOff>19049</xdr:colOff>
      <xdr:row>139</xdr:row>
      <xdr:rowOff>171450</xdr:rowOff>
    </xdr:from>
    <xdr:to>
      <xdr:col>5</xdr:col>
      <xdr:colOff>1671943</xdr:colOff>
      <xdr:row>139</xdr:row>
      <xdr:rowOff>676275</xdr:rowOff>
    </xdr:to>
    <xdr:pic>
      <xdr:nvPicPr>
        <xdr:cNvPr id="51" name="Imagen 50">
          <a:extLst>
            <a:ext uri="{FF2B5EF4-FFF2-40B4-BE49-F238E27FC236}">
              <a16:creationId xmlns:a16="http://schemas.microsoft.com/office/drawing/2014/main" id="{D0B87845-2E30-4021-C1A2-A6A873385565}"/>
            </a:ext>
          </a:extLst>
        </xdr:cNvPr>
        <xdr:cNvPicPr>
          <a:picLocks noChangeAspect="1"/>
        </xdr:cNvPicPr>
      </xdr:nvPicPr>
      <xdr:blipFill>
        <a:blip xmlns:r="http://schemas.openxmlformats.org/officeDocument/2006/relationships" r:embed="rId48"/>
        <a:stretch>
          <a:fillRect/>
        </a:stretch>
      </xdr:blipFill>
      <xdr:spPr>
        <a:xfrm>
          <a:off x="11820524" y="113414175"/>
          <a:ext cx="1652894" cy="504825"/>
        </a:xfrm>
        <a:prstGeom prst="rect">
          <a:avLst/>
        </a:prstGeom>
      </xdr:spPr>
    </xdr:pic>
    <xdr:clientData/>
  </xdr:twoCellAnchor>
  <xdr:twoCellAnchor editAs="oneCell">
    <xdr:from>
      <xdr:col>5</xdr:col>
      <xdr:colOff>134863</xdr:colOff>
      <xdr:row>138</xdr:row>
      <xdr:rowOff>19050</xdr:rowOff>
    </xdr:from>
    <xdr:to>
      <xdr:col>5</xdr:col>
      <xdr:colOff>1481086</xdr:colOff>
      <xdr:row>138</xdr:row>
      <xdr:rowOff>847725</xdr:rowOff>
    </xdr:to>
    <xdr:pic>
      <xdr:nvPicPr>
        <xdr:cNvPr id="52" name="Imagen 51">
          <a:extLst>
            <a:ext uri="{FF2B5EF4-FFF2-40B4-BE49-F238E27FC236}">
              <a16:creationId xmlns:a16="http://schemas.microsoft.com/office/drawing/2014/main" id="{93439AD8-5D92-8C88-49D0-3B22C886E579}"/>
            </a:ext>
          </a:extLst>
        </xdr:cNvPr>
        <xdr:cNvPicPr>
          <a:picLocks noChangeAspect="1"/>
        </xdr:cNvPicPr>
      </xdr:nvPicPr>
      <xdr:blipFill>
        <a:blip xmlns:r="http://schemas.openxmlformats.org/officeDocument/2006/relationships" r:embed="rId49"/>
        <a:stretch>
          <a:fillRect/>
        </a:stretch>
      </xdr:blipFill>
      <xdr:spPr>
        <a:xfrm>
          <a:off x="11936338" y="112347375"/>
          <a:ext cx="1346223" cy="828675"/>
        </a:xfrm>
        <a:prstGeom prst="rect">
          <a:avLst/>
        </a:prstGeom>
      </xdr:spPr>
    </xdr:pic>
    <xdr:clientData/>
  </xdr:twoCellAnchor>
  <xdr:twoCellAnchor editAs="oneCell">
    <xdr:from>
      <xdr:col>5</xdr:col>
      <xdr:colOff>419100</xdr:colOff>
      <xdr:row>137</xdr:row>
      <xdr:rowOff>19050</xdr:rowOff>
    </xdr:from>
    <xdr:to>
      <xdr:col>5</xdr:col>
      <xdr:colOff>1495425</xdr:colOff>
      <xdr:row>137</xdr:row>
      <xdr:rowOff>638175</xdr:rowOff>
    </xdr:to>
    <xdr:pic>
      <xdr:nvPicPr>
        <xdr:cNvPr id="53" name="Imagen 52">
          <a:extLst>
            <a:ext uri="{FF2B5EF4-FFF2-40B4-BE49-F238E27FC236}">
              <a16:creationId xmlns:a16="http://schemas.microsoft.com/office/drawing/2014/main" id="{5D0FA88E-D13C-AE30-6CF7-F5B63C6B6237}"/>
            </a:ext>
          </a:extLst>
        </xdr:cNvPr>
        <xdr:cNvPicPr>
          <a:picLocks noChangeAspect="1"/>
        </xdr:cNvPicPr>
      </xdr:nvPicPr>
      <xdr:blipFill>
        <a:blip xmlns:r="http://schemas.openxmlformats.org/officeDocument/2006/relationships" r:embed="rId50"/>
        <a:stretch>
          <a:fillRect/>
        </a:stretch>
      </xdr:blipFill>
      <xdr:spPr>
        <a:xfrm>
          <a:off x="12220575" y="111680625"/>
          <a:ext cx="1076325" cy="619125"/>
        </a:xfrm>
        <a:prstGeom prst="rect">
          <a:avLst/>
        </a:prstGeom>
      </xdr:spPr>
    </xdr:pic>
    <xdr:clientData/>
  </xdr:twoCellAnchor>
  <xdr:twoCellAnchor editAs="oneCell">
    <xdr:from>
      <xdr:col>5</xdr:col>
      <xdr:colOff>485776</xdr:colOff>
      <xdr:row>136</xdr:row>
      <xdr:rowOff>28577</xdr:rowOff>
    </xdr:from>
    <xdr:to>
      <xdr:col>5</xdr:col>
      <xdr:colOff>1076326</xdr:colOff>
      <xdr:row>136</xdr:row>
      <xdr:rowOff>812627</xdr:rowOff>
    </xdr:to>
    <xdr:pic>
      <xdr:nvPicPr>
        <xdr:cNvPr id="54" name="Imagen 53">
          <a:extLst>
            <a:ext uri="{FF2B5EF4-FFF2-40B4-BE49-F238E27FC236}">
              <a16:creationId xmlns:a16="http://schemas.microsoft.com/office/drawing/2014/main" id="{BD898549-3CB4-437A-3924-C493CA3CB961}"/>
            </a:ext>
          </a:extLst>
        </xdr:cNvPr>
        <xdr:cNvPicPr>
          <a:picLocks noChangeAspect="1"/>
        </xdr:cNvPicPr>
      </xdr:nvPicPr>
      <xdr:blipFill>
        <a:blip xmlns:r="http://schemas.openxmlformats.org/officeDocument/2006/relationships" r:embed="rId51"/>
        <a:stretch>
          <a:fillRect/>
        </a:stretch>
      </xdr:blipFill>
      <xdr:spPr>
        <a:xfrm>
          <a:off x="12287251" y="110851952"/>
          <a:ext cx="590550" cy="784050"/>
        </a:xfrm>
        <a:prstGeom prst="rect">
          <a:avLst/>
        </a:prstGeom>
      </xdr:spPr>
    </xdr:pic>
    <xdr:clientData/>
  </xdr:twoCellAnchor>
  <xdr:twoCellAnchor editAs="oneCell">
    <xdr:from>
      <xdr:col>5</xdr:col>
      <xdr:colOff>400050</xdr:colOff>
      <xdr:row>135</xdr:row>
      <xdr:rowOff>57150</xdr:rowOff>
    </xdr:from>
    <xdr:to>
      <xdr:col>5</xdr:col>
      <xdr:colOff>1152525</xdr:colOff>
      <xdr:row>135</xdr:row>
      <xdr:rowOff>809625</xdr:rowOff>
    </xdr:to>
    <xdr:pic>
      <xdr:nvPicPr>
        <xdr:cNvPr id="55" name="Imagen 54">
          <a:extLst>
            <a:ext uri="{FF2B5EF4-FFF2-40B4-BE49-F238E27FC236}">
              <a16:creationId xmlns:a16="http://schemas.microsoft.com/office/drawing/2014/main" id="{D2A118C4-8F95-8063-DA5A-5D0C67315B5C}"/>
            </a:ext>
          </a:extLst>
        </xdr:cNvPr>
        <xdr:cNvPicPr>
          <a:picLocks noChangeAspect="1"/>
        </xdr:cNvPicPr>
      </xdr:nvPicPr>
      <xdr:blipFill>
        <a:blip xmlns:r="http://schemas.openxmlformats.org/officeDocument/2006/relationships" r:embed="rId52"/>
        <a:stretch>
          <a:fillRect/>
        </a:stretch>
      </xdr:blipFill>
      <xdr:spPr>
        <a:xfrm>
          <a:off x="12201525" y="110042325"/>
          <a:ext cx="752475" cy="752475"/>
        </a:xfrm>
        <a:prstGeom prst="rect">
          <a:avLst/>
        </a:prstGeom>
      </xdr:spPr>
    </xdr:pic>
    <xdr:clientData/>
  </xdr:twoCellAnchor>
  <xdr:twoCellAnchor editAs="oneCell">
    <xdr:from>
      <xdr:col>5</xdr:col>
      <xdr:colOff>476251</xdr:colOff>
      <xdr:row>134</xdr:row>
      <xdr:rowOff>47626</xdr:rowOff>
    </xdr:from>
    <xdr:to>
      <xdr:col>5</xdr:col>
      <xdr:colOff>1057275</xdr:colOff>
      <xdr:row>134</xdr:row>
      <xdr:rowOff>819027</xdr:rowOff>
    </xdr:to>
    <xdr:pic>
      <xdr:nvPicPr>
        <xdr:cNvPr id="56" name="Imagen 55">
          <a:extLst>
            <a:ext uri="{FF2B5EF4-FFF2-40B4-BE49-F238E27FC236}">
              <a16:creationId xmlns:a16="http://schemas.microsoft.com/office/drawing/2014/main" id="{78966E99-6903-B696-1C8F-850411009D6A}"/>
            </a:ext>
          </a:extLst>
        </xdr:cNvPr>
        <xdr:cNvPicPr>
          <a:picLocks noChangeAspect="1"/>
        </xdr:cNvPicPr>
      </xdr:nvPicPr>
      <xdr:blipFill>
        <a:blip xmlns:r="http://schemas.openxmlformats.org/officeDocument/2006/relationships" r:embed="rId51"/>
        <a:stretch>
          <a:fillRect/>
        </a:stretch>
      </xdr:blipFill>
      <xdr:spPr>
        <a:xfrm>
          <a:off x="12277726" y="109194601"/>
          <a:ext cx="581024" cy="771401"/>
        </a:xfrm>
        <a:prstGeom prst="rect">
          <a:avLst/>
        </a:prstGeom>
      </xdr:spPr>
    </xdr:pic>
    <xdr:clientData/>
  </xdr:twoCellAnchor>
  <xdr:twoCellAnchor editAs="oneCell">
    <xdr:from>
      <xdr:col>5</xdr:col>
      <xdr:colOff>523876</xdr:colOff>
      <xdr:row>133</xdr:row>
      <xdr:rowOff>85726</xdr:rowOff>
    </xdr:from>
    <xdr:to>
      <xdr:col>5</xdr:col>
      <xdr:colOff>1219200</xdr:colOff>
      <xdr:row>133</xdr:row>
      <xdr:rowOff>781050</xdr:rowOff>
    </xdr:to>
    <xdr:pic>
      <xdr:nvPicPr>
        <xdr:cNvPr id="57" name="Imagen 56">
          <a:extLst>
            <a:ext uri="{FF2B5EF4-FFF2-40B4-BE49-F238E27FC236}">
              <a16:creationId xmlns:a16="http://schemas.microsoft.com/office/drawing/2014/main" id="{FB4C7442-7F2A-26E3-26FC-BACA0AAE5D1F}"/>
            </a:ext>
          </a:extLst>
        </xdr:cNvPr>
        <xdr:cNvPicPr>
          <a:picLocks noChangeAspect="1"/>
        </xdr:cNvPicPr>
      </xdr:nvPicPr>
      <xdr:blipFill>
        <a:blip xmlns:r="http://schemas.openxmlformats.org/officeDocument/2006/relationships" r:embed="rId53"/>
        <a:stretch>
          <a:fillRect/>
        </a:stretch>
      </xdr:blipFill>
      <xdr:spPr>
        <a:xfrm>
          <a:off x="12325351" y="108394501"/>
          <a:ext cx="695324" cy="695324"/>
        </a:xfrm>
        <a:prstGeom prst="rect">
          <a:avLst/>
        </a:prstGeom>
      </xdr:spPr>
    </xdr:pic>
    <xdr:clientData/>
  </xdr:twoCellAnchor>
  <xdr:twoCellAnchor editAs="oneCell">
    <xdr:from>
      <xdr:col>5</xdr:col>
      <xdr:colOff>457201</xdr:colOff>
      <xdr:row>132</xdr:row>
      <xdr:rowOff>38101</xdr:rowOff>
    </xdr:from>
    <xdr:to>
      <xdr:col>5</xdr:col>
      <xdr:colOff>1228725</xdr:colOff>
      <xdr:row>132</xdr:row>
      <xdr:rowOff>809625</xdr:rowOff>
    </xdr:to>
    <xdr:pic>
      <xdr:nvPicPr>
        <xdr:cNvPr id="58" name="Imagen 57">
          <a:extLst>
            <a:ext uri="{FF2B5EF4-FFF2-40B4-BE49-F238E27FC236}">
              <a16:creationId xmlns:a16="http://schemas.microsoft.com/office/drawing/2014/main" id="{7E9C06E5-6E41-CC4E-9C08-5FA3E4FA5695}"/>
            </a:ext>
          </a:extLst>
        </xdr:cNvPr>
        <xdr:cNvPicPr>
          <a:picLocks noChangeAspect="1"/>
        </xdr:cNvPicPr>
      </xdr:nvPicPr>
      <xdr:blipFill>
        <a:blip xmlns:r="http://schemas.openxmlformats.org/officeDocument/2006/relationships" r:embed="rId54"/>
        <a:stretch>
          <a:fillRect/>
        </a:stretch>
      </xdr:blipFill>
      <xdr:spPr>
        <a:xfrm>
          <a:off x="12258676" y="107508676"/>
          <a:ext cx="771524" cy="771524"/>
        </a:xfrm>
        <a:prstGeom prst="rect">
          <a:avLst/>
        </a:prstGeom>
      </xdr:spPr>
    </xdr:pic>
    <xdr:clientData/>
  </xdr:twoCellAnchor>
  <xdr:twoCellAnchor editAs="oneCell">
    <xdr:from>
      <xdr:col>5</xdr:col>
      <xdr:colOff>428625</xdr:colOff>
      <xdr:row>131</xdr:row>
      <xdr:rowOff>57150</xdr:rowOff>
    </xdr:from>
    <xdr:to>
      <xdr:col>5</xdr:col>
      <xdr:colOff>1171575</xdr:colOff>
      <xdr:row>131</xdr:row>
      <xdr:rowOff>800100</xdr:rowOff>
    </xdr:to>
    <xdr:pic>
      <xdr:nvPicPr>
        <xdr:cNvPr id="59" name="Imagen 58">
          <a:extLst>
            <a:ext uri="{FF2B5EF4-FFF2-40B4-BE49-F238E27FC236}">
              <a16:creationId xmlns:a16="http://schemas.microsoft.com/office/drawing/2014/main" id="{290AB53E-4339-76AF-0375-8CDF73BBFE15}"/>
            </a:ext>
          </a:extLst>
        </xdr:cNvPr>
        <xdr:cNvPicPr>
          <a:picLocks noChangeAspect="1"/>
        </xdr:cNvPicPr>
      </xdr:nvPicPr>
      <xdr:blipFill>
        <a:blip xmlns:r="http://schemas.openxmlformats.org/officeDocument/2006/relationships" r:embed="rId55"/>
        <a:stretch>
          <a:fillRect/>
        </a:stretch>
      </xdr:blipFill>
      <xdr:spPr>
        <a:xfrm>
          <a:off x="12230100" y="106689525"/>
          <a:ext cx="742950" cy="742950"/>
        </a:xfrm>
        <a:prstGeom prst="rect">
          <a:avLst/>
        </a:prstGeom>
      </xdr:spPr>
    </xdr:pic>
    <xdr:clientData/>
  </xdr:twoCellAnchor>
  <xdr:twoCellAnchor editAs="oneCell">
    <xdr:from>
      <xdr:col>5</xdr:col>
      <xdr:colOff>333375</xdr:colOff>
      <xdr:row>130</xdr:row>
      <xdr:rowOff>28575</xdr:rowOff>
    </xdr:from>
    <xdr:to>
      <xdr:col>5</xdr:col>
      <xdr:colOff>1266825</xdr:colOff>
      <xdr:row>130</xdr:row>
      <xdr:rowOff>819150</xdr:rowOff>
    </xdr:to>
    <xdr:pic>
      <xdr:nvPicPr>
        <xdr:cNvPr id="60" name="Imagen 59">
          <a:extLst>
            <a:ext uri="{FF2B5EF4-FFF2-40B4-BE49-F238E27FC236}">
              <a16:creationId xmlns:a16="http://schemas.microsoft.com/office/drawing/2014/main" id="{39B8CC4B-0E34-F474-86C2-D90B8DB7F64A}"/>
            </a:ext>
          </a:extLst>
        </xdr:cNvPr>
        <xdr:cNvPicPr>
          <a:picLocks noChangeAspect="1"/>
        </xdr:cNvPicPr>
      </xdr:nvPicPr>
      <xdr:blipFill>
        <a:blip xmlns:r="http://schemas.openxmlformats.org/officeDocument/2006/relationships" r:embed="rId56"/>
        <a:stretch>
          <a:fillRect/>
        </a:stretch>
      </xdr:blipFill>
      <xdr:spPr>
        <a:xfrm>
          <a:off x="12134850" y="105822750"/>
          <a:ext cx="933450" cy="790575"/>
        </a:xfrm>
        <a:prstGeom prst="rect">
          <a:avLst/>
        </a:prstGeom>
      </xdr:spPr>
    </xdr:pic>
    <xdr:clientData/>
  </xdr:twoCellAnchor>
  <xdr:twoCellAnchor editAs="oneCell">
    <xdr:from>
      <xdr:col>5</xdr:col>
      <xdr:colOff>352426</xdr:colOff>
      <xdr:row>129</xdr:row>
      <xdr:rowOff>66676</xdr:rowOff>
    </xdr:from>
    <xdr:to>
      <xdr:col>5</xdr:col>
      <xdr:colOff>1266826</xdr:colOff>
      <xdr:row>129</xdr:row>
      <xdr:rowOff>828675</xdr:rowOff>
    </xdr:to>
    <xdr:pic>
      <xdr:nvPicPr>
        <xdr:cNvPr id="61" name="Imagen 60">
          <a:extLst>
            <a:ext uri="{FF2B5EF4-FFF2-40B4-BE49-F238E27FC236}">
              <a16:creationId xmlns:a16="http://schemas.microsoft.com/office/drawing/2014/main" id="{7F7DC1AE-38DA-60DE-AFE0-706F9F3A4E0F}"/>
            </a:ext>
          </a:extLst>
        </xdr:cNvPr>
        <xdr:cNvPicPr>
          <a:picLocks noChangeAspect="1"/>
        </xdr:cNvPicPr>
      </xdr:nvPicPr>
      <xdr:blipFill>
        <a:blip xmlns:r="http://schemas.openxmlformats.org/officeDocument/2006/relationships" r:embed="rId57"/>
        <a:stretch>
          <a:fillRect/>
        </a:stretch>
      </xdr:blipFill>
      <xdr:spPr>
        <a:xfrm>
          <a:off x="12153901" y="105022651"/>
          <a:ext cx="914400" cy="761999"/>
        </a:xfrm>
        <a:prstGeom prst="rect">
          <a:avLst/>
        </a:prstGeom>
      </xdr:spPr>
    </xdr:pic>
    <xdr:clientData/>
  </xdr:twoCellAnchor>
  <xdr:twoCellAnchor editAs="oneCell">
    <xdr:from>
      <xdr:col>5</xdr:col>
      <xdr:colOff>371476</xdr:colOff>
      <xdr:row>128</xdr:row>
      <xdr:rowOff>9525</xdr:rowOff>
    </xdr:from>
    <xdr:to>
      <xdr:col>5</xdr:col>
      <xdr:colOff>1381126</xdr:colOff>
      <xdr:row>128</xdr:row>
      <xdr:rowOff>781050</xdr:rowOff>
    </xdr:to>
    <xdr:pic>
      <xdr:nvPicPr>
        <xdr:cNvPr id="62" name="Imagen 61">
          <a:extLst>
            <a:ext uri="{FF2B5EF4-FFF2-40B4-BE49-F238E27FC236}">
              <a16:creationId xmlns:a16="http://schemas.microsoft.com/office/drawing/2014/main" id="{4BF5B520-F9DD-034B-16F7-EB9FF0EA31AF}"/>
            </a:ext>
          </a:extLst>
        </xdr:cNvPr>
        <xdr:cNvPicPr>
          <a:picLocks noChangeAspect="1"/>
        </xdr:cNvPicPr>
      </xdr:nvPicPr>
      <xdr:blipFill>
        <a:blip xmlns:r="http://schemas.openxmlformats.org/officeDocument/2006/relationships" r:embed="rId58"/>
        <a:stretch>
          <a:fillRect/>
        </a:stretch>
      </xdr:blipFill>
      <xdr:spPr>
        <a:xfrm>
          <a:off x="12172951" y="104127300"/>
          <a:ext cx="1009650" cy="771525"/>
        </a:xfrm>
        <a:prstGeom prst="rect">
          <a:avLst/>
        </a:prstGeom>
      </xdr:spPr>
    </xdr:pic>
    <xdr:clientData/>
  </xdr:twoCellAnchor>
  <xdr:twoCellAnchor editAs="oneCell">
    <xdr:from>
      <xdr:col>5</xdr:col>
      <xdr:colOff>552450</xdr:colOff>
      <xdr:row>127</xdr:row>
      <xdr:rowOff>9527</xdr:rowOff>
    </xdr:from>
    <xdr:to>
      <xdr:col>5</xdr:col>
      <xdr:colOff>1066800</xdr:colOff>
      <xdr:row>127</xdr:row>
      <xdr:rowOff>820873</xdr:rowOff>
    </xdr:to>
    <xdr:pic>
      <xdr:nvPicPr>
        <xdr:cNvPr id="63" name="Imagen 62">
          <a:extLst>
            <a:ext uri="{FF2B5EF4-FFF2-40B4-BE49-F238E27FC236}">
              <a16:creationId xmlns:a16="http://schemas.microsoft.com/office/drawing/2014/main" id="{484D0D5A-32AC-808E-4B21-3AE47C215FF6}"/>
            </a:ext>
          </a:extLst>
        </xdr:cNvPr>
        <xdr:cNvPicPr>
          <a:picLocks noChangeAspect="1"/>
        </xdr:cNvPicPr>
      </xdr:nvPicPr>
      <xdr:blipFill>
        <a:blip xmlns:r="http://schemas.openxmlformats.org/officeDocument/2006/relationships" r:embed="rId59"/>
        <a:stretch>
          <a:fillRect/>
        </a:stretch>
      </xdr:blipFill>
      <xdr:spPr>
        <a:xfrm>
          <a:off x="12353925" y="103289102"/>
          <a:ext cx="514350" cy="811346"/>
        </a:xfrm>
        <a:prstGeom prst="rect">
          <a:avLst/>
        </a:prstGeom>
      </xdr:spPr>
    </xdr:pic>
    <xdr:clientData/>
  </xdr:twoCellAnchor>
  <xdr:twoCellAnchor editAs="oneCell">
    <xdr:from>
      <xdr:col>5</xdr:col>
      <xdr:colOff>423942</xdr:colOff>
      <xdr:row>126</xdr:row>
      <xdr:rowOff>47625</xdr:rowOff>
    </xdr:from>
    <xdr:to>
      <xdr:col>5</xdr:col>
      <xdr:colOff>1223322</xdr:colOff>
      <xdr:row>126</xdr:row>
      <xdr:rowOff>809625</xdr:rowOff>
    </xdr:to>
    <xdr:pic>
      <xdr:nvPicPr>
        <xdr:cNvPr id="64" name="Imagen 63">
          <a:extLst>
            <a:ext uri="{FF2B5EF4-FFF2-40B4-BE49-F238E27FC236}">
              <a16:creationId xmlns:a16="http://schemas.microsoft.com/office/drawing/2014/main" id="{A30905ED-9DA7-18C3-7CE6-E3CBE101265F}"/>
            </a:ext>
          </a:extLst>
        </xdr:cNvPr>
        <xdr:cNvPicPr>
          <a:picLocks noChangeAspect="1"/>
        </xdr:cNvPicPr>
      </xdr:nvPicPr>
      <xdr:blipFill>
        <a:blip xmlns:r="http://schemas.openxmlformats.org/officeDocument/2006/relationships" r:embed="rId60"/>
        <a:stretch>
          <a:fillRect/>
        </a:stretch>
      </xdr:blipFill>
      <xdr:spPr>
        <a:xfrm>
          <a:off x="12225417" y="102489000"/>
          <a:ext cx="799380" cy="762000"/>
        </a:xfrm>
        <a:prstGeom prst="rect">
          <a:avLst/>
        </a:prstGeom>
      </xdr:spPr>
    </xdr:pic>
    <xdr:clientData/>
  </xdr:twoCellAnchor>
  <xdr:twoCellAnchor editAs="oneCell">
    <xdr:from>
      <xdr:col>5</xdr:col>
      <xdr:colOff>448195</xdr:colOff>
      <xdr:row>125</xdr:row>
      <xdr:rowOff>47625</xdr:rowOff>
    </xdr:from>
    <xdr:to>
      <xdr:col>5</xdr:col>
      <xdr:colOff>1200151</xdr:colOff>
      <xdr:row>125</xdr:row>
      <xdr:rowOff>787550</xdr:rowOff>
    </xdr:to>
    <xdr:pic>
      <xdr:nvPicPr>
        <xdr:cNvPr id="65" name="Imagen 64">
          <a:extLst>
            <a:ext uri="{FF2B5EF4-FFF2-40B4-BE49-F238E27FC236}">
              <a16:creationId xmlns:a16="http://schemas.microsoft.com/office/drawing/2014/main" id="{BA50A6F8-CAEA-268C-7396-4A25F7DDDFC0}"/>
            </a:ext>
          </a:extLst>
        </xdr:cNvPr>
        <xdr:cNvPicPr>
          <a:picLocks noChangeAspect="1"/>
        </xdr:cNvPicPr>
      </xdr:nvPicPr>
      <xdr:blipFill>
        <a:blip xmlns:r="http://schemas.openxmlformats.org/officeDocument/2006/relationships" r:embed="rId61"/>
        <a:stretch>
          <a:fillRect/>
        </a:stretch>
      </xdr:blipFill>
      <xdr:spPr>
        <a:xfrm>
          <a:off x="12249670" y="101650800"/>
          <a:ext cx="751956" cy="739925"/>
        </a:xfrm>
        <a:prstGeom prst="rect">
          <a:avLst/>
        </a:prstGeom>
      </xdr:spPr>
    </xdr:pic>
    <xdr:clientData/>
  </xdr:twoCellAnchor>
  <xdr:twoCellAnchor editAs="oneCell">
    <xdr:from>
      <xdr:col>5</xdr:col>
      <xdr:colOff>495300</xdr:colOff>
      <xdr:row>124</xdr:row>
      <xdr:rowOff>47625</xdr:rowOff>
    </xdr:from>
    <xdr:to>
      <xdr:col>5</xdr:col>
      <xdr:colOff>1257300</xdr:colOff>
      <xdr:row>124</xdr:row>
      <xdr:rowOff>809625</xdr:rowOff>
    </xdr:to>
    <xdr:pic>
      <xdr:nvPicPr>
        <xdr:cNvPr id="66" name="Imagen 65">
          <a:extLst>
            <a:ext uri="{FF2B5EF4-FFF2-40B4-BE49-F238E27FC236}">
              <a16:creationId xmlns:a16="http://schemas.microsoft.com/office/drawing/2014/main" id="{658C767A-54E9-AEAB-6B81-52D2DAF24257}"/>
            </a:ext>
          </a:extLst>
        </xdr:cNvPr>
        <xdr:cNvPicPr>
          <a:picLocks noChangeAspect="1"/>
        </xdr:cNvPicPr>
      </xdr:nvPicPr>
      <xdr:blipFill>
        <a:blip xmlns:r="http://schemas.openxmlformats.org/officeDocument/2006/relationships" r:embed="rId62"/>
        <a:stretch>
          <a:fillRect/>
        </a:stretch>
      </xdr:blipFill>
      <xdr:spPr>
        <a:xfrm>
          <a:off x="12296775" y="100812600"/>
          <a:ext cx="762000" cy="762000"/>
        </a:xfrm>
        <a:prstGeom prst="rect">
          <a:avLst/>
        </a:prstGeom>
      </xdr:spPr>
    </xdr:pic>
    <xdr:clientData/>
  </xdr:twoCellAnchor>
  <xdr:twoCellAnchor editAs="oneCell">
    <xdr:from>
      <xdr:col>5</xdr:col>
      <xdr:colOff>438151</xdr:colOff>
      <xdr:row>123</xdr:row>
      <xdr:rowOff>28576</xdr:rowOff>
    </xdr:from>
    <xdr:to>
      <xdr:col>5</xdr:col>
      <xdr:colOff>1238250</xdr:colOff>
      <xdr:row>123</xdr:row>
      <xdr:rowOff>828675</xdr:rowOff>
    </xdr:to>
    <xdr:pic>
      <xdr:nvPicPr>
        <xdr:cNvPr id="67" name="Imagen 66">
          <a:extLst>
            <a:ext uri="{FF2B5EF4-FFF2-40B4-BE49-F238E27FC236}">
              <a16:creationId xmlns:a16="http://schemas.microsoft.com/office/drawing/2014/main" id="{E82A80A4-B4CE-343B-AC10-4E63A5F49497}"/>
            </a:ext>
          </a:extLst>
        </xdr:cNvPr>
        <xdr:cNvPicPr>
          <a:picLocks noChangeAspect="1"/>
        </xdr:cNvPicPr>
      </xdr:nvPicPr>
      <xdr:blipFill>
        <a:blip xmlns:r="http://schemas.openxmlformats.org/officeDocument/2006/relationships" r:embed="rId63"/>
        <a:stretch>
          <a:fillRect/>
        </a:stretch>
      </xdr:blipFill>
      <xdr:spPr>
        <a:xfrm>
          <a:off x="12239626" y="99955351"/>
          <a:ext cx="800099" cy="800099"/>
        </a:xfrm>
        <a:prstGeom prst="rect">
          <a:avLst/>
        </a:prstGeom>
      </xdr:spPr>
    </xdr:pic>
    <xdr:clientData/>
  </xdr:twoCellAnchor>
  <xdr:twoCellAnchor editAs="oneCell">
    <xdr:from>
      <xdr:col>5</xdr:col>
      <xdr:colOff>447675</xdr:colOff>
      <xdr:row>122</xdr:row>
      <xdr:rowOff>47625</xdr:rowOff>
    </xdr:from>
    <xdr:to>
      <xdr:col>5</xdr:col>
      <xdr:colOff>1238250</xdr:colOff>
      <xdr:row>123</xdr:row>
      <xdr:rowOff>0</xdr:rowOff>
    </xdr:to>
    <xdr:pic>
      <xdr:nvPicPr>
        <xdr:cNvPr id="68" name="Imagen 67">
          <a:extLst>
            <a:ext uri="{FF2B5EF4-FFF2-40B4-BE49-F238E27FC236}">
              <a16:creationId xmlns:a16="http://schemas.microsoft.com/office/drawing/2014/main" id="{8C4A707F-2152-8884-1DAB-E61345D90325}"/>
            </a:ext>
          </a:extLst>
        </xdr:cNvPr>
        <xdr:cNvPicPr>
          <a:picLocks noChangeAspect="1"/>
        </xdr:cNvPicPr>
      </xdr:nvPicPr>
      <xdr:blipFill>
        <a:blip xmlns:r="http://schemas.openxmlformats.org/officeDocument/2006/relationships" r:embed="rId64"/>
        <a:stretch>
          <a:fillRect/>
        </a:stretch>
      </xdr:blipFill>
      <xdr:spPr>
        <a:xfrm>
          <a:off x="12249150" y="99136200"/>
          <a:ext cx="790575" cy="790575"/>
        </a:xfrm>
        <a:prstGeom prst="rect">
          <a:avLst/>
        </a:prstGeom>
      </xdr:spPr>
    </xdr:pic>
    <xdr:clientData/>
  </xdr:twoCellAnchor>
  <xdr:twoCellAnchor editAs="oneCell">
    <xdr:from>
      <xdr:col>5</xdr:col>
      <xdr:colOff>333376</xdr:colOff>
      <xdr:row>121</xdr:row>
      <xdr:rowOff>9526</xdr:rowOff>
    </xdr:from>
    <xdr:to>
      <xdr:col>5</xdr:col>
      <xdr:colOff>1371600</xdr:colOff>
      <xdr:row>121</xdr:row>
      <xdr:rowOff>788193</xdr:rowOff>
    </xdr:to>
    <xdr:pic>
      <xdr:nvPicPr>
        <xdr:cNvPr id="69" name="Imagen 68">
          <a:extLst>
            <a:ext uri="{FF2B5EF4-FFF2-40B4-BE49-F238E27FC236}">
              <a16:creationId xmlns:a16="http://schemas.microsoft.com/office/drawing/2014/main" id="{72575348-D6D2-E0E8-5B04-BA6478B8CC43}"/>
            </a:ext>
          </a:extLst>
        </xdr:cNvPr>
        <xdr:cNvPicPr>
          <a:picLocks noChangeAspect="1"/>
        </xdr:cNvPicPr>
      </xdr:nvPicPr>
      <xdr:blipFill>
        <a:blip xmlns:r="http://schemas.openxmlformats.org/officeDocument/2006/relationships" r:embed="rId65"/>
        <a:stretch>
          <a:fillRect/>
        </a:stretch>
      </xdr:blipFill>
      <xdr:spPr>
        <a:xfrm>
          <a:off x="12134851" y="98259901"/>
          <a:ext cx="1038224" cy="778667"/>
        </a:xfrm>
        <a:prstGeom prst="rect">
          <a:avLst/>
        </a:prstGeom>
      </xdr:spPr>
    </xdr:pic>
    <xdr:clientData/>
  </xdr:twoCellAnchor>
  <xdr:twoCellAnchor editAs="oneCell">
    <xdr:from>
      <xdr:col>5</xdr:col>
      <xdr:colOff>377825</xdr:colOff>
      <xdr:row>120</xdr:row>
      <xdr:rowOff>66676</xdr:rowOff>
    </xdr:from>
    <xdr:to>
      <xdr:col>5</xdr:col>
      <xdr:colOff>1343025</xdr:colOff>
      <xdr:row>120</xdr:row>
      <xdr:rowOff>790576</xdr:rowOff>
    </xdr:to>
    <xdr:pic>
      <xdr:nvPicPr>
        <xdr:cNvPr id="70" name="Imagen 69">
          <a:extLst>
            <a:ext uri="{FF2B5EF4-FFF2-40B4-BE49-F238E27FC236}">
              <a16:creationId xmlns:a16="http://schemas.microsoft.com/office/drawing/2014/main" id="{B3D4C06E-47EC-A220-2263-BB559B2EC4D3}"/>
            </a:ext>
          </a:extLst>
        </xdr:cNvPr>
        <xdr:cNvPicPr>
          <a:picLocks noChangeAspect="1"/>
        </xdr:cNvPicPr>
      </xdr:nvPicPr>
      <xdr:blipFill>
        <a:blip xmlns:r="http://schemas.openxmlformats.org/officeDocument/2006/relationships" r:embed="rId66"/>
        <a:stretch>
          <a:fillRect/>
        </a:stretch>
      </xdr:blipFill>
      <xdr:spPr>
        <a:xfrm>
          <a:off x="12179300" y="97478851"/>
          <a:ext cx="965200" cy="723900"/>
        </a:xfrm>
        <a:prstGeom prst="rect">
          <a:avLst/>
        </a:prstGeom>
      </xdr:spPr>
    </xdr:pic>
    <xdr:clientData/>
  </xdr:twoCellAnchor>
  <xdr:twoCellAnchor editAs="oneCell">
    <xdr:from>
      <xdr:col>5</xdr:col>
      <xdr:colOff>428626</xdr:colOff>
      <xdr:row>119</xdr:row>
      <xdr:rowOff>19051</xdr:rowOff>
    </xdr:from>
    <xdr:to>
      <xdr:col>5</xdr:col>
      <xdr:colOff>1209676</xdr:colOff>
      <xdr:row>119</xdr:row>
      <xdr:rowOff>800101</xdr:rowOff>
    </xdr:to>
    <xdr:pic>
      <xdr:nvPicPr>
        <xdr:cNvPr id="71" name="Imagen 70">
          <a:extLst>
            <a:ext uri="{FF2B5EF4-FFF2-40B4-BE49-F238E27FC236}">
              <a16:creationId xmlns:a16="http://schemas.microsoft.com/office/drawing/2014/main" id="{4818B24A-3024-178F-B187-D3D0FB54E279}"/>
            </a:ext>
          </a:extLst>
        </xdr:cNvPr>
        <xdr:cNvPicPr>
          <a:picLocks noChangeAspect="1"/>
        </xdr:cNvPicPr>
      </xdr:nvPicPr>
      <xdr:blipFill>
        <a:blip xmlns:r="http://schemas.openxmlformats.org/officeDocument/2006/relationships" r:embed="rId67"/>
        <a:stretch>
          <a:fillRect/>
        </a:stretch>
      </xdr:blipFill>
      <xdr:spPr>
        <a:xfrm>
          <a:off x="12230101" y="96593026"/>
          <a:ext cx="781050" cy="781050"/>
        </a:xfrm>
        <a:prstGeom prst="rect">
          <a:avLst/>
        </a:prstGeom>
      </xdr:spPr>
    </xdr:pic>
    <xdr:clientData/>
  </xdr:twoCellAnchor>
  <xdr:twoCellAnchor editAs="oneCell">
    <xdr:from>
      <xdr:col>5</xdr:col>
      <xdr:colOff>419100</xdr:colOff>
      <xdr:row>118</xdr:row>
      <xdr:rowOff>19050</xdr:rowOff>
    </xdr:from>
    <xdr:to>
      <xdr:col>5</xdr:col>
      <xdr:colOff>1209675</xdr:colOff>
      <xdr:row>118</xdr:row>
      <xdr:rowOff>809625</xdr:rowOff>
    </xdr:to>
    <xdr:pic>
      <xdr:nvPicPr>
        <xdr:cNvPr id="72" name="Imagen 71">
          <a:extLst>
            <a:ext uri="{FF2B5EF4-FFF2-40B4-BE49-F238E27FC236}">
              <a16:creationId xmlns:a16="http://schemas.microsoft.com/office/drawing/2014/main" id="{BB850801-9C16-F55E-82CA-8BB64F508671}"/>
            </a:ext>
          </a:extLst>
        </xdr:cNvPr>
        <xdr:cNvPicPr>
          <a:picLocks noChangeAspect="1"/>
        </xdr:cNvPicPr>
      </xdr:nvPicPr>
      <xdr:blipFill>
        <a:blip xmlns:r="http://schemas.openxmlformats.org/officeDocument/2006/relationships" r:embed="rId68"/>
        <a:stretch>
          <a:fillRect/>
        </a:stretch>
      </xdr:blipFill>
      <xdr:spPr>
        <a:xfrm>
          <a:off x="12220575" y="95754825"/>
          <a:ext cx="790575" cy="790575"/>
        </a:xfrm>
        <a:prstGeom prst="rect">
          <a:avLst/>
        </a:prstGeom>
      </xdr:spPr>
    </xdr:pic>
    <xdr:clientData/>
  </xdr:twoCellAnchor>
  <xdr:twoCellAnchor editAs="oneCell">
    <xdr:from>
      <xdr:col>5</xdr:col>
      <xdr:colOff>403963</xdr:colOff>
      <xdr:row>117</xdr:row>
      <xdr:rowOff>57150</xdr:rowOff>
    </xdr:from>
    <xdr:to>
      <xdr:col>5</xdr:col>
      <xdr:colOff>1314450</xdr:colOff>
      <xdr:row>117</xdr:row>
      <xdr:rowOff>771525</xdr:rowOff>
    </xdr:to>
    <xdr:pic>
      <xdr:nvPicPr>
        <xdr:cNvPr id="73" name="Imagen 72">
          <a:extLst>
            <a:ext uri="{FF2B5EF4-FFF2-40B4-BE49-F238E27FC236}">
              <a16:creationId xmlns:a16="http://schemas.microsoft.com/office/drawing/2014/main" id="{0607EB43-E7D1-0328-B59C-A6E9FEFCEF2D}"/>
            </a:ext>
          </a:extLst>
        </xdr:cNvPr>
        <xdr:cNvPicPr>
          <a:picLocks noChangeAspect="1"/>
        </xdr:cNvPicPr>
      </xdr:nvPicPr>
      <xdr:blipFill>
        <a:blip xmlns:r="http://schemas.openxmlformats.org/officeDocument/2006/relationships" r:embed="rId69"/>
        <a:stretch>
          <a:fillRect/>
        </a:stretch>
      </xdr:blipFill>
      <xdr:spPr>
        <a:xfrm>
          <a:off x="12205438" y="94954725"/>
          <a:ext cx="910487" cy="714375"/>
        </a:xfrm>
        <a:prstGeom prst="rect">
          <a:avLst/>
        </a:prstGeom>
      </xdr:spPr>
    </xdr:pic>
    <xdr:clientData/>
  </xdr:twoCellAnchor>
  <xdr:twoCellAnchor editAs="oneCell">
    <xdr:from>
      <xdr:col>5</xdr:col>
      <xdr:colOff>361950</xdr:colOff>
      <xdr:row>116</xdr:row>
      <xdr:rowOff>47625</xdr:rowOff>
    </xdr:from>
    <xdr:to>
      <xdr:col>5</xdr:col>
      <xdr:colOff>1247775</xdr:colOff>
      <xdr:row>116</xdr:row>
      <xdr:rowOff>895350</xdr:rowOff>
    </xdr:to>
    <xdr:pic>
      <xdr:nvPicPr>
        <xdr:cNvPr id="74" name="Imagen 73">
          <a:extLst>
            <a:ext uri="{FF2B5EF4-FFF2-40B4-BE49-F238E27FC236}">
              <a16:creationId xmlns:a16="http://schemas.microsoft.com/office/drawing/2014/main" id="{29C3B5E7-FE07-96B5-8DF1-383269A702D0}"/>
            </a:ext>
          </a:extLst>
        </xdr:cNvPr>
        <xdr:cNvPicPr>
          <a:picLocks noChangeAspect="1"/>
        </xdr:cNvPicPr>
      </xdr:nvPicPr>
      <xdr:blipFill>
        <a:blip xmlns:r="http://schemas.openxmlformats.org/officeDocument/2006/relationships" r:embed="rId70"/>
        <a:stretch>
          <a:fillRect/>
        </a:stretch>
      </xdr:blipFill>
      <xdr:spPr>
        <a:xfrm>
          <a:off x="12163425" y="94011750"/>
          <a:ext cx="885825" cy="847725"/>
        </a:xfrm>
        <a:prstGeom prst="rect">
          <a:avLst/>
        </a:prstGeom>
      </xdr:spPr>
    </xdr:pic>
    <xdr:clientData/>
  </xdr:twoCellAnchor>
  <xdr:twoCellAnchor editAs="oneCell">
    <xdr:from>
      <xdr:col>5</xdr:col>
      <xdr:colOff>419100</xdr:colOff>
      <xdr:row>115</xdr:row>
      <xdr:rowOff>34603</xdr:rowOff>
    </xdr:from>
    <xdr:to>
      <xdr:col>5</xdr:col>
      <xdr:colOff>1381125</xdr:colOff>
      <xdr:row>115</xdr:row>
      <xdr:rowOff>895148</xdr:rowOff>
    </xdr:to>
    <xdr:pic>
      <xdr:nvPicPr>
        <xdr:cNvPr id="75" name="Imagen 74">
          <a:extLst>
            <a:ext uri="{FF2B5EF4-FFF2-40B4-BE49-F238E27FC236}">
              <a16:creationId xmlns:a16="http://schemas.microsoft.com/office/drawing/2014/main" id="{96053EAC-2972-619F-D542-BC8DB944F1E8}"/>
            </a:ext>
          </a:extLst>
        </xdr:cNvPr>
        <xdr:cNvPicPr>
          <a:picLocks noChangeAspect="1"/>
        </xdr:cNvPicPr>
      </xdr:nvPicPr>
      <xdr:blipFill>
        <a:blip xmlns:r="http://schemas.openxmlformats.org/officeDocument/2006/relationships" r:embed="rId71"/>
        <a:stretch>
          <a:fillRect/>
        </a:stretch>
      </xdr:blipFill>
      <xdr:spPr>
        <a:xfrm>
          <a:off x="12220575" y="93065278"/>
          <a:ext cx="962025" cy="860545"/>
        </a:xfrm>
        <a:prstGeom prst="rect">
          <a:avLst/>
        </a:prstGeom>
      </xdr:spPr>
    </xdr:pic>
    <xdr:clientData/>
  </xdr:twoCellAnchor>
  <xdr:twoCellAnchor editAs="oneCell">
    <xdr:from>
      <xdr:col>5</xdr:col>
      <xdr:colOff>409574</xdr:colOff>
      <xdr:row>114</xdr:row>
      <xdr:rowOff>37490</xdr:rowOff>
    </xdr:from>
    <xdr:to>
      <xdr:col>5</xdr:col>
      <xdr:colOff>1295399</xdr:colOff>
      <xdr:row>114</xdr:row>
      <xdr:rowOff>831188</xdr:rowOff>
    </xdr:to>
    <xdr:pic>
      <xdr:nvPicPr>
        <xdr:cNvPr id="76" name="Imagen 75">
          <a:extLst>
            <a:ext uri="{FF2B5EF4-FFF2-40B4-BE49-F238E27FC236}">
              <a16:creationId xmlns:a16="http://schemas.microsoft.com/office/drawing/2014/main" id="{CA65B727-5F33-FB19-E8F7-FFD6A1F6B0AD}"/>
            </a:ext>
          </a:extLst>
        </xdr:cNvPr>
        <xdr:cNvPicPr>
          <a:picLocks noChangeAspect="1"/>
        </xdr:cNvPicPr>
      </xdr:nvPicPr>
      <xdr:blipFill>
        <a:blip xmlns:r="http://schemas.openxmlformats.org/officeDocument/2006/relationships" r:embed="rId72"/>
        <a:stretch>
          <a:fillRect/>
        </a:stretch>
      </xdr:blipFill>
      <xdr:spPr>
        <a:xfrm>
          <a:off x="12211049" y="92229965"/>
          <a:ext cx="885825" cy="793698"/>
        </a:xfrm>
        <a:prstGeom prst="rect">
          <a:avLst/>
        </a:prstGeom>
      </xdr:spPr>
    </xdr:pic>
    <xdr:clientData/>
  </xdr:twoCellAnchor>
  <xdr:twoCellAnchor editAs="oneCell">
    <xdr:from>
      <xdr:col>5</xdr:col>
      <xdr:colOff>295275</xdr:colOff>
      <xdr:row>113</xdr:row>
      <xdr:rowOff>51730</xdr:rowOff>
    </xdr:from>
    <xdr:to>
      <xdr:col>5</xdr:col>
      <xdr:colOff>1619250</xdr:colOff>
      <xdr:row>113</xdr:row>
      <xdr:rowOff>796104</xdr:rowOff>
    </xdr:to>
    <xdr:pic>
      <xdr:nvPicPr>
        <xdr:cNvPr id="77" name="Imagen 76">
          <a:extLst>
            <a:ext uri="{FF2B5EF4-FFF2-40B4-BE49-F238E27FC236}">
              <a16:creationId xmlns:a16="http://schemas.microsoft.com/office/drawing/2014/main" id="{EF33BE44-516D-87D2-4B5B-25558CC97CE9}"/>
            </a:ext>
          </a:extLst>
        </xdr:cNvPr>
        <xdr:cNvPicPr>
          <a:picLocks noChangeAspect="1"/>
        </xdr:cNvPicPr>
      </xdr:nvPicPr>
      <xdr:blipFill>
        <a:blip xmlns:r="http://schemas.openxmlformats.org/officeDocument/2006/relationships" r:embed="rId73"/>
        <a:stretch>
          <a:fillRect/>
        </a:stretch>
      </xdr:blipFill>
      <xdr:spPr>
        <a:xfrm>
          <a:off x="12096750" y="91406005"/>
          <a:ext cx="1323975" cy="744374"/>
        </a:xfrm>
        <a:prstGeom prst="rect">
          <a:avLst/>
        </a:prstGeom>
      </xdr:spPr>
    </xdr:pic>
    <xdr:clientData/>
  </xdr:twoCellAnchor>
  <xdr:twoCellAnchor editAs="oneCell">
    <xdr:from>
      <xdr:col>5</xdr:col>
      <xdr:colOff>438150</xdr:colOff>
      <xdr:row>111</xdr:row>
      <xdr:rowOff>28574</xdr:rowOff>
    </xdr:from>
    <xdr:to>
      <xdr:col>5</xdr:col>
      <xdr:colOff>1333500</xdr:colOff>
      <xdr:row>111</xdr:row>
      <xdr:rowOff>793557</xdr:rowOff>
    </xdr:to>
    <xdr:pic>
      <xdr:nvPicPr>
        <xdr:cNvPr id="79" name="Imagen 78">
          <a:extLst>
            <a:ext uri="{FF2B5EF4-FFF2-40B4-BE49-F238E27FC236}">
              <a16:creationId xmlns:a16="http://schemas.microsoft.com/office/drawing/2014/main" id="{D6D9512B-043E-904F-3D9B-E8DBE24FAF68}"/>
            </a:ext>
          </a:extLst>
        </xdr:cNvPr>
        <xdr:cNvPicPr>
          <a:picLocks noChangeAspect="1"/>
        </xdr:cNvPicPr>
      </xdr:nvPicPr>
      <xdr:blipFill>
        <a:blip xmlns:r="http://schemas.openxmlformats.org/officeDocument/2006/relationships" r:embed="rId74"/>
        <a:stretch>
          <a:fillRect/>
        </a:stretch>
      </xdr:blipFill>
      <xdr:spPr>
        <a:xfrm>
          <a:off x="12239625" y="89706449"/>
          <a:ext cx="895350" cy="764983"/>
        </a:xfrm>
        <a:prstGeom prst="rect">
          <a:avLst/>
        </a:prstGeom>
      </xdr:spPr>
    </xdr:pic>
    <xdr:clientData/>
  </xdr:twoCellAnchor>
  <xdr:twoCellAnchor editAs="oneCell">
    <xdr:from>
      <xdr:col>5</xdr:col>
      <xdr:colOff>180975</xdr:colOff>
      <xdr:row>110</xdr:row>
      <xdr:rowOff>57150</xdr:rowOff>
    </xdr:from>
    <xdr:to>
      <xdr:col>5</xdr:col>
      <xdr:colOff>1571624</xdr:colOff>
      <xdr:row>110</xdr:row>
      <xdr:rowOff>1013006</xdr:rowOff>
    </xdr:to>
    <xdr:pic>
      <xdr:nvPicPr>
        <xdr:cNvPr id="80" name="Imagen 79">
          <a:extLst>
            <a:ext uri="{FF2B5EF4-FFF2-40B4-BE49-F238E27FC236}">
              <a16:creationId xmlns:a16="http://schemas.microsoft.com/office/drawing/2014/main" id="{35145C90-89FC-1F35-CD4B-17FCB9D4CB0C}"/>
            </a:ext>
          </a:extLst>
        </xdr:cNvPr>
        <xdr:cNvPicPr>
          <a:picLocks noChangeAspect="1"/>
        </xdr:cNvPicPr>
      </xdr:nvPicPr>
      <xdr:blipFill>
        <a:blip xmlns:r="http://schemas.openxmlformats.org/officeDocument/2006/relationships" r:embed="rId75"/>
        <a:stretch>
          <a:fillRect/>
        </a:stretch>
      </xdr:blipFill>
      <xdr:spPr>
        <a:xfrm>
          <a:off x="11982450" y="88687275"/>
          <a:ext cx="1390649" cy="955856"/>
        </a:xfrm>
        <a:prstGeom prst="rect">
          <a:avLst/>
        </a:prstGeom>
      </xdr:spPr>
    </xdr:pic>
    <xdr:clientData/>
  </xdr:twoCellAnchor>
  <xdr:twoCellAnchor editAs="oneCell">
    <xdr:from>
      <xdr:col>5</xdr:col>
      <xdr:colOff>552451</xdr:colOff>
      <xdr:row>108</xdr:row>
      <xdr:rowOff>28576</xdr:rowOff>
    </xdr:from>
    <xdr:to>
      <xdr:col>5</xdr:col>
      <xdr:colOff>1257301</xdr:colOff>
      <xdr:row>108</xdr:row>
      <xdr:rowOff>921910</xdr:rowOff>
    </xdr:to>
    <xdr:pic>
      <xdr:nvPicPr>
        <xdr:cNvPr id="82" name="Imagen 81">
          <a:extLst>
            <a:ext uri="{FF2B5EF4-FFF2-40B4-BE49-F238E27FC236}">
              <a16:creationId xmlns:a16="http://schemas.microsoft.com/office/drawing/2014/main" id="{9D94FCBB-8708-4744-1020-EAABCECA9E93}"/>
            </a:ext>
          </a:extLst>
        </xdr:cNvPr>
        <xdr:cNvPicPr>
          <a:picLocks noChangeAspect="1"/>
        </xdr:cNvPicPr>
      </xdr:nvPicPr>
      <xdr:blipFill>
        <a:blip xmlns:r="http://schemas.openxmlformats.org/officeDocument/2006/relationships" r:embed="rId76"/>
        <a:stretch>
          <a:fillRect/>
        </a:stretch>
      </xdr:blipFill>
      <xdr:spPr>
        <a:xfrm>
          <a:off x="12353926" y="86382226"/>
          <a:ext cx="704850" cy="893334"/>
        </a:xfrm>
        <a:prstGeom prst="rect">
          <a:avLst/>
        </a:prstGeom>
      </xdr:spPr>
    </xdr:pic>
    <xdr:clientData/>
  </xdr:twoCellAnchor>
  <xdr:twoCellAnchor editAs="oneCell">
    <xdr:from>
      <xdr:col>5</xdr:col>
      <xdr:colOff>542925</xdr:colOff>
      <xdr:row>107</xdr:row>
      <xdr:rowOff>28575</xdr:rowOff>
    </xdr:from>
    <xdr:to>
      <xdr:col>5</xdr:col>
      <xdr:colOff>1257300</xdr:colOff>
      <xdr:row>107</xdr:row>
      <xdr:rowOff>933981</xdr:rowOff>
    </xdr:to>
    <xdr:pic>
      <xdr:nvPicPr>
        <xdr:cNvPr id="83" name="Imagen 82">
          <a:extLst>
            <a:ext uri="{FF2B5EF4-FFF2-40B4-BE49-F238E27FC236}">
              <a16:creationId xmlns:a16="http://schemas.microsoft.com/office/drawing/2014/main" id="{3B19AC0A-7C9F-8E7F-B801-ADDF9EFFC2DC}"/>
            </a:ext>
          </a:extLst>
        </xdr:cNvPr>
        <xdr:cNvPicPr>
          <a:picLocks noChangeAspect="1"/>
        </xdr:cNvPicPr>
      </xdr:nvPicPr>
      <xdr:blipFill>
        <a:blip xmlns:r="http://schemas.openxmlformats.org/officeDocument/2006/relationships" r:embed="rId76"/>
        <a:stretch>
          <a:fillRect/>
        </a:stretch>
      </xdr:blipFill>
      <xdr:spPr>
        <a:xfrm>
          <a:off x="12344400" y="85401150"/>
          <a:ext cx="714375" cy="905406"/>
        </a:xfrm>
        <a:prstGeom prst="rect">
          <a:avLst/>
        </a:prstGeom>
      </xdr:spPr>
    </xdr:pic>
    <xdr:clientData/>
  </xdr:twoCellAnchor>
  <xdr:twoCellAnchor editAs="oneCell">
    <xdr:from>
      <xdr:col>5</xdr:col>
      <xdr:colOff>466726</xdr:colOff>
      <xdr:row>106</xdr:row>
      <xdr:rowOff>19051</xdr:rowOff>
    </xdr:from>
    <xdr:to>
      <xdr:col>5</xdr:col>
      <xdr:colOff>1352550</xdr:colOff>
      <xdr:row>106</xdr:row>
      <xdr:rowOff>904875</xdr:rowOff>
    </xdr:to>
    <xdr:pic>
      <xdr:nvPicPr>
        <xdr:cNvPr id="84" name="Imagen 83">
          <a:extLst>
            <a:ext uri="{FF2B5EF4-FFF2-40B4-BE49-F238E27FC236}">
              <a16:creationId xmlns:a16="http://schemas.microsoft.com/office/drawing/2014/main" id="{8BAED02A-0D7C-C7DF-FCE2-5EED445BC7C0}"/>
            </a:ext>
          </a:extLst>
        </xdr:cNvPr>
        <xdr:cNvPicPr>
          <a:picLocks noChangeAspect="1"/>
        </xdr:cNvPicPr>
      </xdr:nvPicPr>
      <xdr:blipFill>
        <a:blip xmlns:r="http://schemas.openxmlformats.org/officeDocument/2006/relationships" r:embed="rId77"/>
        <a:stretch>
          <a:fillRect/>
        </a:stretch>
      </xdr:blipFill>
      <xdr:spPr>
        <a:xfrm>
          <a:off x="12268201" y="84410551"/>
          <a:ext cx="885824" cy="885824"/>
        </a:xfrm>
        <a:prstGeom prst="rect">
          <a:avLst/>
        </a:prstGeom>
      </xdr:spPr>
    </xdr:pic>
    <xdr:clientData/>
  </xdr:twoCellAnchor>
  <xdr:twoCellAnchor editAs="oneCell">
    <xdr:from>
      <xdr:col>5</xdr:col>
      <xdr:colOff>561976</xdr:colOff>
      <xdr:row>105</xdr:row>
      <xdr:rowOff>19050</xdr:rowOff>
    </xdr:from>
    <xdr:to>
      <xdr:col>5</xdr:col>
      <xdr:colOff>1057275</xdr:colOff>
      <xdr:row>105</xdr:row>
      <xdr:rowOff>646011</xdr:rowOff>
    </xdr:to>
    <xdr:pic>
      <xdr:nvPicPr>
        <xdr:cNvPr id="85" name="Imagen 84">
          <a:extLst>
            <a:ext uri="{FF2B5EF4-FFF2-40B4-BE49-F238E27FC236}">
              <a16:creationId xmlns:a16="http://schemas.microsoft.com/office/drawing/2014/main" id="{DE7B872A-33D4-7E7C-804A-05D117EB9F61}"/>
            </a:ext>
          </a:extLst>
        </xdr:cNvPr>
        <xdr:cNvPicPr>
          <a:picLocks noChangeAspect="1"/>
        </xdr:cNvPicPr>
      </xdr:nvPicPr>
      <xdr:blipFill>
        <a:blip xmlns:r="http://schemas.openxmlformats.org/officeDocument/2006/relationships" r:embed="rId78"/>
        <a:stretch>
          <a:fillRect/>
        </a:stretch>
      </xdr:blipFill>
      <xdr:spPr>
        <a:xfrm>
          <a:off x="12363451" y="83743800"/>
          <a:ext cx="495299" cy="626961"/>
        </a:xfrm>
        <a:prstGeom prst="rect">
          <a:avLst/>
        </a:prstGeom>
      </xdr:spPr>
    </xdr:pic>
    <xdr:clientData/>
  </xdr:twoCellAnchor>
  <xdr:twoCellAnchor editAs="oneCell">
    <xdr:from>
      <xdr:col>5</xdr:col>
      <xdr:colOff>600076</xdr:colOff>
      <xdr:row>104</xdr:row>
      <xdr:rowOff>38101</xdr:rowOff>
    </xdr:from>
    <xdr:to>
      <xdr:col>5</xdr:col>
      <xdr:colOff>1066800</xdr:colOff>
      <xdr:row>104</xdr:row>
      <xdr:rowOff>628891</xdr:rowOff>
    </xdr:to>
    <xdr:pic>
      <xdr:nvPicPr>
        <xdr:cNvPr id="86" name="Imagen 85">
          <a:extLst>
            <a:ext uri="{FF2B5EF4-FFF2-40B4-BE49-F238E27FC236}">
              <a16:creationId xmlns:a16="http://schemas.microsoft.com/office/drawing/2014/main" id="{D7CAB3AE-D7DD-68C7-7346-E274C283E4DB}"/>
            </a:ext>
          </a:extLst>
        </xdr:cNvPr>
        <xdr:cNvPicPr>
          <a:picLocks noChangeAspect="1"/>
        </xdr:cNvPicPr>
      </xdr:nvPicPr>
      <xdr:blipFill>
        <a:blip xmlns:r="http://schemas.openxmlformats.org/officeDocument/2006/relationships" r:embed="rId78"/>
        <a:stretch>
          <a:fillRect/>
        </a:stretch>
      </xdr:blipFill>
      <xdr:spPr>
        <a:xfrm>
          <a:off x="12401551" y="83096101"/>
          <a:ext cx="466724" cy="590790"/>
        </a:xfrm>
        <a:prstGeom prst="rect">
          <a:avLst/>
        </a:prstGeom>
      </xdr:spPr>
    </xdr:pic>
    <xdr:clientData/>
  </xdr:twoCellAnchor>
  <xdr:twoCellAnchor editAs="oneCell">
    <xdr:from>
      <xdr:col>5</xdr:col>
      <xdr:colOff>609600</xdr:colOff>
      <xdr:row>103</xdr:row>
      <xdr:rowOff>57150</xdr:rowOff>
    </xdr:from>
    <xdr:to>
      <xdr:col>5</xdr:col>
      <xdr:colOff>1066800</xdr:colOff>
      <xdr:row>103</xdr:row>
      <xdr:rowOff>635884</xdr:rowOff>
    </xdr:to>
    <xdr:pic>
      <xdr:nvPicPr>
        <xdr:cNvPr id="87" name="Imagen 86">
          <a:extLst>
            <a:ext uri="{FF2B5EF4-FFF2-40B4-BE49-F238E27FC236}">
              <a16:creationId xmlns:a16="http://schemas.microsoft.com/office/drawing/2014/main" id="{86967687-777F-B992-4FCE-BFE34B58ACEF}"/>
            </a:ext>
          </a:extLst>
        </xdr:cNvPr>
        <xdr:cNvPicPr>
          <a:picLocks noChangeAspect="1"/>
        </xdr:cNvPicPr>
      </xdr:nvPicPr>
      <xdr:blipFill>
        <a:blip xmlns:r="http://schemas.openxmlformats.org/officeDocument/2006/relationships" r:embed="rId78"/>
        <a:stretch>
          <a:fillRect/>
        </a:stretch>
      </xdr:blipFill>
      <xdr:spPr>
        <a:xfrm>
          <a:off x="12411075" y="82448400"/>
          <a:ext cx="457200" cy="578734"/>
        </a:xfrm>
        <a:prstGeom prst="rect">
          <a:avLst/>
        </a:prstGeom>
      </xdr:spPr>
    </xdr:pic>
    <xdr:clientData/>
  </xdr:twoCellAnchor>
  <xdr:twoCellAnchor editAs="oneCell">
    <xdr:from>
      <xdr:col>5</xdr:col>
      <xdr:colOff>514350</xdr:colOff>
      <xdr:row>102</xdr:row>
      <xdr:rowOff>9526</xdr:rowOff>
    </xdr:from>
    <xdr:to>
      <xdr:col>5</xdr:col>
      <xdr:colOff>1266825</xdr:colOff>
      <xdr:row>102</xdr:row>
      <xdr:rowOff>616584</xdr:rowOff>
    </xdr:to>
    <xdr:pic>
      <xdr:nvPicPr>
        <xdr:cNvPr id="88" name="Imagen 87">
          <a:extLst>
            <a:ext uri="{FF2B5EF4-FFF2-40B4-BE49-F238E27FC236}">
              <a16:creationId xmlns:a16="http://schemas.microsoft.com/office/drawing/2014/main" id="{BD4D1B72-4A9F-09BD-C2E3-94F49674A336}"/>
            </a:ext>
          </a:extLst>
        </xdr:cNvPr>
        <xdr:cNvPicPr>
          <a:picLocks noChangeAspect="1"/>
        </xdr:cNvPicPr>
      </xdr:nvPicPr>
      <xdr:blipFill>
        <a:blip xmlns:r="http://schemas.openxmlformats.org/officeDocument/2006/relationships" r:embed="rId79"/>
        <a:stretch>
          <a:fillRect/>
        </a:stretch>
      </xdr:blipFill>
      <xdr:spPr>
        <a:xfrm>
          <a:off x="12315825" y="81734026"/>
          <a:ext cx="752475" cy="607058"/>
        </a:xfrm>
        <a:prstGeom prst="rect">
          <a:avLst/>
        </a:prstGeom>
      </xdr:spPr>
    </xdr:pic>
    <xdr:clientData/>
  </xdr:twoCellAnchor>
  <xdr:twoCellAnchor editAs="oneCell">
    <xdr:from>
      <xdr:col>5</xdr:col>
      <xdr:colOff>276226</xdr:colOff>
      <xdr:row>101</xdr:row>
      <xdr:rowOff>66676</xdr:rowOff>
    </xdr:from>
    <xdr:to>
      <xdr:col>5</xdr:col>
      <xdr:colOff>1552576</xdr:colOff>
      <xdr:row>101</xdr:row>
      <xdr:rowOff>1008969</xdr:rowOff>
    </xdr:to>
    <xdr:pic>
      <xdr:nvPicPr>
        <xdr:cNvPr id="89" name="Imagen 88">
          <a:extLst>
            <a:ext uri="{FF2B5EF4-FFF2-40B4-BE49-F238E27FC236}">
              <a16:creationId xmlns:a16="http://schemas.microsoft.com/office/drawing/2014/main" id="{6F28BB88-26C3-DB60-06B1-06691DBC6FF6}"/>
            </a:ext>
          </a:extLst>
        </xdr:cNvPr>
        <xdr:cNvPicPr>
          <a:picLocks noChangeAspect="1"/>
        </xdr:cNvPicPr>
      </xdr:nvPicPr>
      <xdr:blipFill>
        <a:blip xmlns:r="http://schemas.openxmlformats.org/officeDocument/2006/relationships" r:embed="rId80"/>
        <a:stretch>
          <a:fillRect/>
        </a:stretch>
      </xdr:blipFill>
      <xdr:spPr>
        <a:xfrm>
          <a:off x="12077701" y="80743426"/>
          <a:ext cx="1276350" cy="942293"/>
        </a:xfrm>
        <a:prstGeom prst="rect">
          <a:avLst/>
        </a:prstGeom>
      </xdr:spPr>
    </xdr:pic>
    <xdr:clientData/>
  </xdr:twoCellAnchor>
  <xdr:twoCellAnchor editAs="oneCell">
    <xdr:from>
      <xdr:col>5</xdr:col>
      <xdr:colOff>638175</xdr:colOff>
      <xdr:row>100</xdr:row>
      <xdr:rowOff>47626</xdr:rowOff>
    </xdr:from>
    <xdr:to>
      <xdr:col>5</xdr:col>
      <xdr:colOff>1162050</xdr:colOff>
      <xdr:row>101</xdr:row>
      <xdr:rowOff>2459</xdr:rowOff>
    </xdr:to>
    <xdr:pic>
      <xdr:nvPicPr>
        <xdr:cNvPr id="90" name="Imagen 89">
          <a:extLst>
            <a:ext uri="{FF2B5EF4-FFF2-40B4-BE49-F238E27FC236}">
              <a16:creationId xmlns:a16="http://schemas.microsoft.com/office/drawing/2014/main" id="{145C5B05-4562-5129-659A-A86868DF8BBA}"/>
            </a:ext>
          </a:extLst>
        </xdr:cNvPr>
        <xdr:cNvPicPr>
          <a:picLocks noChangeAspect="1"/>
        </xdr:cNvPicPr>
      </xdr:nvPicPr>
      <xdr:blipFill>
        <a:blip xmlns:r="http://schemas.openxmlformats.org/officeDocument/2006/relationships" r:embed="rId81"/>
        <a:stretch>
          <a:fillRect/>
        </a:stretch>
      </xdr:blipFill>
      <xdr:spPr>
        <a:xfrm>
          <a:off x="12439650" y="79800451"/>
          <a:ext cx="523875" cy="878758"/>
        </a:xfrm>
        <a:prstGeom prst="rect">
          <a:avLst/>
        </a:prstGeom>
      </xdr:spPr>
    </xdr:pic>
    <xdr:clientData/>
  </xdr:twoCellAnchor>
  <xdr:twoCellAnchor editAs="oneCell">
    <xdr:from>
      <xdr:col>5</xdr:col>
      <xdr:colOff>657226</xdr:colOff>
      <xdr:row>99</xdr:row>
      <xdr:rowOff>47626</xdr:rowOff>
    </xdr:from>
    <xdr:to>
      <xdr:col>5</xdr:col>
      <xdr:colOff>1152526</xdr:colOff>
      <xdr:row>99</xdr:row>
      <xdr:rowOff>647700</xdr:rowOff>
    </xdr:to>
    <xdr:pic>
      <xdr:nvPicPr>
        <xdr:cNvPr id="91" name="Imagen 90">
          <a:extLst>
            <a:ext uri="{FF2B5EF4-FFF2-40B4-BE49-F238E27FC236}">
              <a16:creationId xmlns:a16="http://schemas.microsoft.com/office/drawing/2014/main" id="{EF435F0B-17E2-8790-E7AD-3EBFEE736368}"/>
            </a:ext>
          </a:extLst>
        </xdr:cNvPr>
        <xdr:cNvPicPr>
          <a:picLocks noChangeAspect="1"/>
        </xdr:cNvPicPr>
      </xdr:nvPicPr>
      <xdr:blipFill>
        <a:blip xmlns:r="http://schemas.openxmlformats.org/officeDocument/2006/relationships" r:embed="rId81"/>
        <a:stretch>
          <a:fillRect/>
        </a:stretch>
      </xdr:blipFill>
      <xdr:spPr>
        <a:xfrm>
          <a:off x="12458701" y="79133701"/>
          <a:ext cx="495300" cy="600074"/>
        </a:xfrm>
        <a:prstGeom prst="rect">
          <a:avLst/>
        </a:prstGeom>
      </xdr:spPr>
    </xdr:pic>
    <xdr:clientData/>
  </xdr:twoCellAnchor>
  <xdr:twoCellAnchor editAs="oneCell">
    <xdr:from>
      <xdr:col>5</xdr:col>
      <xdr:colOff>542925</xdr:colOff>
      <xdr:row>98</xdr:row>
      <xdr:rowOff>47625</xdr:rowOff>
    </xdr:from>
    <xdr:to>
      <xdr:col>5</xdr:col>
      <xdr:colOff>1181100</xdr:colOff>
      <xdr:row>98</xdr:row>
      <xdr:rowOff>647700</xdr:rowOff>
    </xdr:to>
    <xdr:pic>
      <xdr:nvPicPr>
        <xdr:cNvPr id="92" name="Imagen 91">
          <a:extLst>
            <a:ext uri="{FF2B5EF4-FFF2-40B4-BE49-F238E27FC236}">
              <a16:creationId xmlns:a16="http://schemas.microsoft.com/office/drawing/2014/main" id="{5B16FD6C-727D-3C0B-AC03-C312F161D713}"/>
            </a:ext>
          </a:extLst>
        </xdr:cNvPr>
        <xdr:cNvPicPr>
          <a:picLocks noChangeAspect="1"/>
        </xdr:cNvPicPr>
      </xdr:nvPicPr>
      <xdr:blipFill>
        <a:blip xmlns:r="http://schemas.openxmlformats.org/officeDocument/2006/relationships" r:embed="rId82"/>
        <a:stretch>
          <a:fillRect/>
        </a:stretch>
      </xdr:blipFill>
      <xdr:spPr>
        <a:xfrm>
          <a:off x="12344400" y="78466950"/>
          <a:ext cx="638175" cy="600075"/>
        </a:xfrm>
        <a:prstGeom prst="rect">
          <a:avLst/>
        </a:prstGeom>
      </xdr:spPr>
    </xdr:pic>
    <xdr:clientData/>
  </xdr:twoCellAnchor>
  <xdr:twoCellAnchor editAs="oneCell">
    <xdr:from>
      <xdr:col>5</xdr:col>
      <xdr:colOff>361950</xdr:colOff>
      <xdr:row>95</xdr:row>
      <xdr:rowOff>50882</xdr:rowOff>
    </xdr:from>
    <xdr:to>
      <xdr:col>5</xdr:col>
      <xdr:colOff>1266825</xdr:colOff>
      <xdr:row>95</xdr:row>
      <xdr:rowOff>655096</xdr:rowOff>
    </xdr:to>
    <xdr:pic>
      <xdr:nvPicPr>
        <xdr:cNvPr id="93" name="Imagen 92">
          <a:extLst>
            <a:ext uri="{FF2B5EF4-FFF2-40B4-BE49-F238E27FC236}">
              <a16:creationId xmlns:a16="http://schemas.microsoft.com/office/drawing/2014/main" id="{D8A6A351-E061-923D-9342-EF14F2C5663D}"/>
            </a:ext>
          </a:extLst>
        </xdr:cNvPr>
        <xdr:cNvPicPr>
          <a:picLocks noChangeAspect="1"/>
        </xdr:cNvPicPr>
      </xdr:nvPicPr>
      <xdr:blipFill>
        <a:blip xmlns:r="http://schemas.openxmlformats.org/officeDocument/2006/relationships" r:embed="rId83"/>
        <a:stretch>
          <a:fillRect/>
        </a:stretch>
      </xdr:blipFill>
      <xdr:spPr>
        <a:xfrm>
          <a:off x="12163425" y="76469957"/>
          <a:ext cx="904875" cy="604214"/>
        </a:xfrm>
        <a:prstGeom prst="rect">
          <a:avLst/>
        </a:prstGeom>
      </xdr:spPr>
    </xdr:pic>
    <xdr:clientData/>
  </xdr:twoCellAnchor>
  <xdr:twoCellAnchor editAs="oneCell">
    <xdr:from>
      <xdr:col>5</xdr:col>
      <xdr:colOff>561975</xdr:colOff>
      <xdr:row>93</xdr:row>
      <xdr:rowOff>57150</xdr:rowOff>
    </xdr:from>
    <xdr:to>
      <xdr:col>5</xdr:col>
      <xdr:colOff>1123950</xdr:colOff>
      <xdr:row>93</xdr:row>
      <xdr:rowOff>619125</xdr:rowOff>
    </xdr:to>
    <xdr:pic>
      <xdr:nvPicPr>
        <xdr:cNvPr id="94" name="Imagen 93">
          <a:extLst>
            <a:ext uri="{FF2B5EF4-FFF2-40B4-BE49-F238E27FC236}">
              <a16:creationId xmlns:a16="http://schemas.microsoft.com/office/drawing/2014/main" id="{7CF23F32-149E-54F6-4258-8BE5764D9B31}"/>
            </a:ext>
          </a:extLst>
        </xdr:cNvPr>
        <xdr:cNvPicPr>
          <a:picLocks noChangeAspect="1"/>
        </xdr:cNvPicPr>
      </xdr:nvPicPr>
      <xdr:blipFill>
        <a:blip xmlns:r="http://schemas.openxmlformats.org/officeDocument/2006/relationships" r:embed="rId84"/>
        <a:stretch>
          <a:fillRect/>
        </a:stretch>
      </xdr:blipFill>
      <xdr:spPr>
        <a:xfrm>
          <a:off x="12363450" y="75142725"/>
          <a:ext cx="561975" cy="561975"/>
        </a:xfrm>
        <a:prstGeom prst="rect">
          <a:avLst/>
        </a:prstGeom>
      </xdr:spPr>
    </xdr:pic>
    <xdr:clientData/>
  </xdr:twoCellAnchor>
  <xdr:twoCellAnchor editAs="oneCell">
    <xdr:from>
      <xdr:col>5</xdr:col>
      <xdr:colOff>428624</xdr:colOff>
      <xdr:row>92</xdr:row>
      <xdr:rowOff>26728</xdr:rowOff>
    </xdr:from>
    <xdr:to>
      <xdr:col>5</xdr:col>
      <xdr:colOff>1362075</xdr:colOff>
      <xdr:row>92</xdr:row>
      <xdr:rowOff>638175</xdr:rowOff>
    </xdr:to>
    <xdr:pic>
      <xdr:nvPicPr>
        <xdr:cNvPr id="95" name="Imagen 94">
          <a:extLst>
            <a:ext uri="{FF2B5EF4-FFF2-40B4-BE49-F238E27FC236}">
              <a16:creationId xmlns:a16="http://schemas.microsoft.com/office/drawing/2014/main" id="{CDE10ED8-9B77-B5F1-2CCC-52CC287A2F95}"/>
            </a:ext>
          </a:extLst>
        </xdr:cNvPr>
        <xdr:cNvPicPr>
          <a:picLocks noChangeAspect="1"/>
        </xdr:cNvPicPr>
      </xdr:nvPicPr>
      <xdr:blipFill>
        <a:blip xmlns:r="http://schemas.openxmlformats.org/officeDocument/2006/relationships" r:embed="rId85"/>
        <a:stretch>
          <a:fillRect/>
        </a:stretch>
      </xdr:blipFill>
      <xdr:spPr>
        <a:xfrm>
          <a:off x="12230099" y="74445553"/>
          <a:ext cx="933451" cy="611447"/>
        </a:xfrm>
        <a:prstGeom prst="rect">
          <a:avLst/>
        </a:prstGeom>
      </xdr:spPr>
    </xdr:pic>
    <xdr:clientData/>
  </xdr:twoCellAnchor>
  <xdr:twoCellAnchor editAs="oneCell">
    <xdr:from>
      <xdr:col>5</xdr:col>
      <xdr:colOff>533400</xdr:colOff>
      <xdr:row>90</xdr:row>
      <xdr:rowOff>57151</xdr:rowOff>
    </xdr:from>
    <xdr:to>
      <xdr:col>5</xdr:col>
      <xdr:colOff>1323975</xdr:colOff>
      <xdr:row>90</xdr:row>
      <xdr:rowOff>664313</xdr:rowOff>
    </xdr:to>
    <xdr:pic>
      <xdr:nvPicPr>
        <xdr:cNvPr id="110" name="Imagen 109">
          <a:extLst>
            <a:ext uri="{FF2B5EF4-FFF2-40B4-BE49-F238E27FC236}">
              <a16:creationId xmlns:a16="http://schemas.microsoft.com/office/drawing/2014/main" id="{2FD76EF5-E75D-FD93-7191-3424A810C5E0}"/>
            </a:ext>
          </a:extLst>
        </xdr:cNvPr>
        <xdr:cNvPicPr>
          <a:picLocks noChangeAspect="1"/>
        </xdr:cNvPicPr>
      </xdr:nvPicPr>
      <xdr:blipFill>
        <a:blip xmlns:r="http://schemas.openxmlformats.org/officeDocument/2006/relationships" r:embed="rId86"/>
        <a:stretch>
          <a:fillRect/>
        </a:stretch>
      </xdr:blipFill>
      <xdr:spPr>
        <a:xfrm>
          <a:off x="12334875" y="64474726"/>
          <a:ext cx="790575" cy="607162"/>
        </a:xfrm>
        <a:prstGeom prst="rect">
          <a:avLst/>
        </a:prstGeom>
      </xdr:spPr>
    </xdr:pic>
    <xdr:clientData/>
  </xdr:twoCellAnchor>
  <xdr:twoCellAnchor editAs="oneCell">
    <xdr:from>
      <xdr:col>5</xdr:col>
      <xdr:colOff>526017</xdr:colOff>
      <xdr:row>89</xdr:row>
      <xdr:rowOff>66675</xdr:rowOff>
    </xdr:from>
    <xdr:to>
      <xdr:col>5</xdr:col>
      <xdr:colOff>1219201</xdr:colOff>
      <xdr:row>89</xdr:row>
      <xdr:rowOff>599040</xdr:rowOff>
    </xdr:to>
    <xdr:pic>
      <xdr:nvPicPr>
        <xdr:cNvPr id="111" name="Imagen 110">
          <a:extLst>
            <a:ext uri="{FF2B5EF4-FFF2-40B4-BE49-F238E27FC236}">
              <a16:creationId xmlns:a16="http://schemas.microsoft.com/office/drawing/2014/main" id="{03C0711E-7C63-57AF-AA3C-E473CCF07B95}"/>
            </a:ext>
          </a:extLst>
        </xdr:cNvPr>
        <xdr:cNvPicPr>
          <a:picLocks noChangeAspect="1"/>
        </xdr:cNvPicPr>
      </xdr:nvPicPr>
      <xdr:blipFill>
        <a:blip xmlns:r="http://schemas.openxmlformats.org/officeDocument/2006/relationships" r:embed="rId86"/>
        <a:stretch>
          <a:fillRect/>
        </a:stretch>
      </xdr:blipFill>
      <xdr:spPr>
        <a:xfrm>
          <a:off x="12327492" y="63817500"/>
          <a:ext cx="693184" cy="532365"/>
        </a:xfrm>
        <a:prstGeom prst="rect">
          <a:avLst/>
        </a:prstGeom>
      </xdr:spPr>
    </xdr:pic>
    <xdr:clientData/>
  </xdr:twoCellAnchor>
  <xdr:twoCellAnchor editAs="oneCell">
    <xdr:from>
      <xdr:col>5</xdr:col>
      <xdr:colOff>476250</xdr:colOff>
      <xdr:row>88</xdr:row>
      <xdr:rowOff>34136</xdr:rowOff>
    </xdr:from>
    <xdr:to>
      <xdr:col>5</xdr:col>
      <xdr:colOff>1295399</xdr:colOff>
      <xdr:row>88</xdr:row>
      <xdr:rowOff>663243</xdr:rowOff>
    </xdr:to>
    <xdr:pic>
      <xdr:nvPicPr>
        <xdr:cNvPr id="112" name="Imagen 111">
          <a:extLst>
            <a:ext uri="{FF2B5EF4-FFF2-40B4-BE49-F238E27FC236}">
              <a16:creationId xmlns:a16="http://schemas.microsoft.com/office/drawing/2014/main" id="{244D58C9-F74A-FB22-8301-EC9918971606}"/>
            </a:ext>
          </a:extLst>
        </xdr:cNvPr>
        <xdr:cNvPicPr>
          <a:picLocks noChangeAspect="1"/>
        </xdr:cNvPicPr>
      </xdr:nvPicPr>
      <xdr:blipFill>
        <a:blip xmlns:r="http://schemas.openxmlformats.org/officeDocument/2006/relationships" r:embed="rId86"/>
        <a:stretch>
          <a:fillRect/>
        </a:stretch>
      </xdr:blipFill>
      <xdr:spPr>
        <a:xfrm>
          <a:off x="12277725" y="63118211"/>
          <a:ext cx="819149" cy="629107"/>
        </a:xfrm>
        <a:prstGeom prst="rect">
          <a:avLst/>
        </a:prstGeom>
      </xdr:spPr>
    </xdr:pic>
    <xdr:clientData/>
  </xdr:twoCellAnchor>
  <xdr:twoCellAnchor editAs="oneCell">
    <xdr:from>
      <xdr:col>5</xdr:col>
      <xdr:colOff>528993</xdr:colOff>
      <xdr:row>87</xdr:row>
      <xdr:rowOff>85726</xdr:rowOff>
    </xdr:from>
    <xdr:to>
      <xdr:col>5</xdr:col>
      <xdr:colOff>1238250</xdr:colOff>
      <xdr:row>87</xdr:row>
      <xdr:rowOff>630436</xdr:rowOff>
    </xdr:to>
    <xdr:pic>
      <xdr:nvPicPr>
        <xdr:cNvPr id="113" name="Imagen 112">
          <a:extLst>
            <a:ext uri="{FF2B5EF4-FFF2-40B4-BE49-F238E27FC236}">
              <a16:creationId xmlns:a16="http://schemas.microsoft.com/office/drawing/2014/main" id="{1B673211-8D66-4F42-B705-B34C215CC1F2}"/>
            </a:ext>
          </a:extLst>
        </xdr:cNvPr>
        <xdr:cNvPicPr>
          <a:picLocks noChangeAspect="1"/>
        </xdr:cNvPicPr>
      </xdr:nvPicPr>
      <xdr:blipFill>
        <a:blip xmlns:r="http://schemas.openxmlformats.org/officeDocument/2006/relationships" r:embed="rId86"/>
        <a:stretch>
          <a:fillRect/>
        </a:stretch>
      </xdr:blipFill>
      <xdr:spPr>
        <a:xfrm>
          <a:off x="12330468" y="62503051"/>
          <a:ext cx="709257" cy="544710"/>
        </a:xfrm>
        <a:prstGeom prst="rect">
          <a:avLst/>
        </a:prstGeom>
      </xdr:spPr>
    </xdr:pic>
    <xdr:clientData/>
  </xdr:twoCellAnchor>
  <xdr:twoCellAnchor editAs="oneCell">
    <xdr:from>
      <xdr:col>5</xdr:col>
      <xdr:colOff>532367</xdr:colOff>
      <xdr:row>86</xdr:row>
      <xdr:rowOff>66676</xdr:rowOff>
    </xdr:from>
    <xdr:to>
      <xdr:col>5</xdr:col>
      <xdr:colOff>1264104</xdr:colOff>
      <xdr:row>86</xdr:row>
      <xdr:rowOff>628650</xdr:rowOff>
    </xdr:to>
    <xdr:pic>
      <xdr:nvPicPr>
        <xdr:cNvPr id="114" name="Imagen 113">
          <a:extLst>
            <a:ext uri="{FF2B5EF4-FFF2-40B4-BE49-F238E27FC236}">
              <a16:creationId xmlns:a16="http://schemas.microsoft.com/office/drawing/2014/main" id="{C955E25F-974C-25D2-EC6D-34B79F364085}"/>
            </a:ext>
          </a:extLst>
        </xdr:cNvPr>
        <xdr:cNvPicPr>
          <a:picLocks noChangeAspect="1"/>
        </xdr:cNvPicPr>
      </xdr:nvPicPr>
      <xdr:blipFill>
        <a:blip xmlns:r="http://schemas.openxmlformats.org/officeDocument/2006/relationships" r:embed="rId86"/>
        <a:stretch>
          <a:fillRect/>
        </a:stretch>
      </xdr:blipFill>
      <xdr:spPr>
        <a:xfrm>
          <a:off x="12333842" y="61817251"/>
          <a:ext cx="731737" cy="561974"/>
        </a:xfrm>
        <a:prstGeom prst="rect">
          <a:avLst/>
        </a:prstGeom>
      </xdr:spPr>
    </xdr:pic>
    <xdr:clientData/>
  </xdr:twoCellAnchor>
  <xdr:twoCellAnchor editAs="oneCell">
    <xdr:from>
      <xdr:col>5</xdr:col>
      <xdr:colOff>485776</xdr:colOff>
      <xdr:row>85</xdr:row>
      <xdr:rowOff>28576</xdr:rowOff>
    </xdr:from>
    <xdr:to>
      <xdr:col>5</xdr:col>
      <xdr:colOff>1291928</xdr:colOff>
      <xdr:row>85</xdr:row>
      <xdr:rowOff>647700</xdr:rowOff>
    </xdr:to>
    <xdr:pic>
      <xdr:nvPicPr>
        <xdr:cNvPr id="115" name="Imagen 114">
          <a:extLst>
            <a:ext uri="{FF2B5EF4-FFF2-40B4-BE49-F238E27FC236}">
              <a16:creationId xmlns:a16="http://schemas.microsoft.com/office/drawing/2014/main" id="{A664EC26-E2DA-6EF6-FA5D-871E4CDA9827}"/>
            </a:ext>
          </a:extLst>
        </xdr:cNvPr>
        <xdr:cNvPicPr>
          <a:picLocks noChangeAspect="1"/>
        </xdr:cNvPicPr>
      </xdr:nvPicPr>
      <xdr:blipFill>
        <a:blip xmlns:r="http://schemas.openxmlformats.org/officeDocument/2006/relationships" r:embed="rId86"/>
        <a:stretch>
          <a:fillRect/>
        </a:stretch>
      </xdr:blipFill>
      <xdr:spPr>
        <a:xfrm>
          <a:off x="12287251" y="61112401"/>
          <a:ext cx="806152" cy="619124"/>
        </a:xfrm>
        <a:prstGeom prst="rect">
          <a:avLst/>
        </a:prstGeom>
      </xdr:spPr>
    </xdr:pic>
    <xdr:clientData/>
  </xdr:twoCellAnchor>
  <xdr:twoCellAnchor editAs="oneCell">
    <xdr:from>
      <xdr:col>5</xdr:col>
      <xdr:colOff>676276</xdr:colOff>
      <xdr:row>84</xdr:row>
      <xdr:rowOff>38100</xdr:rowOff>
    </xdr:from>
    <xdr:to>
      <xdr:col>5</xdr:col>
      <xdr:colOff>1171576</xdr:colOff>
      <xdr:row>84</xdr:row>
      <xdr:rowOff>569051</xdr:rowOff>
    </xdr:to>
    <xdr:pic>
      <xdr:nvPicPr>
        <xdr:cNvPr id="116" name="Imagen 115">
          <a:extLst>
            <a:ext uri="{FF2B5EF4-FFF2-40B4-BE49-F238E27FC236}">
              <a16:creationId xmlns:a16="http://schemas.microsoft.com/office/drawing/2014/main" id="{C63B60BA-EBD3-6048-C546-B8E4CBBC10E7}"/>
            </a:ext>
          </a:extLst>
        </xdr:cNvPr>
        <xdr:cNvPicPr>
          <a:picLocks noChangeAspect="1"/>
        </xdr:cNvPicPr>
      </xdr:nvPicPr>
      <xdr:blipFill>
        <a:blip xmlns:r="http://schemas.openxmlformats.org/officeDocument/2006/relationships" r:embed="rId87"/>
        <a:stretch>
          <a:fillRect/>
        </a:stretch>
      </xdr:blipFill>
      <xdr:spPr>
        <a:xfrm>
          <a:off x="12477751" y="60455175"/>
          <a:ext cx="495300" cy="530951"/>
        </a:xfrm>
        <a:prstGeom prst="rect">
          <a:avLst/>
        </a:prstGeom>
      </xdr:spPr>
    </xdr:pic>
    <xdr:clientData/>
  </xdr:twoCellAnchor>
  <xdr:twoCellAnchor editAs="oneCell">
    <xdr:from>
      <xdr:col>5</xdr:col>
      <xdr:colOff>338718</xdr:colOff>
      <xdr:row>82</xdr:row>
      <xdr:rowOff>57150</xdr:rowOff>
    </xdr:from>
    <xdr:to>
      <xdr:col>5</xdr:col>
      <xdr:colOff>1571625</xdr:colOff>
      <xdr:row>82</xdr:row>
      <xdr:rowOff>621821</xdr:rowOff>
    </xdr:to>
    <xdr:pic>
      <xdr:nvPicPr>
        <xdr:cNvPr id="117" name="Imagen 116">
          <a:extLst>
            <a:ext uri="{FF2B5EF4-FFF2-40B4-BE49-F238E27FC236}">
              <a16:creationId xmlns:a16="http://schemas.microsoft.com/office/drawing/2014/main" id="{C4F23476-926C-D767-6C66-F1917CD2D9A5}"/>
            </a:ext>
          </a:extLst>
        </xdr:cNvPr>
        <xdr:cNvPicPr>
          <a:picLocks noChangeAspect="1"/>
        </xdr:cNvPicPr>
      </xdr:nvPicPr>
      <xdr:blipFill>
        <a:blip xmlns:r="http://schemas.openxmlformats.org/officeDocument/2006/relationships" r:embed="rId88"/>
        <a:stretch>
          <a:fillRect/>
        </a:stretch>
      </xdr:blipFill>
      <xdr:spPr>
        <a:xfrm>
          <a:off x="12140193" y="59140725"/>
          <a:ext cx="1232907" cy="564671"/>
        </a:xfrm>
        <a:prstGeom prst="rect">
          <a:avLst/>
        </a:prstGeom>
      </xdr:spPr>
    </xdr:pic>
    <xdr:clientData/>
  </xdr:twoCellAnchor>
  <xdr:twoCellAnchor editAs="oneCell">
    <xdr:from>
      <xdr:col>5</xdr:col>
      <xdr:colOff>371476</xdr:colOff>
      <xdr:row>80</xdr:row>
      <xdr:rowOff>38101</xdr:rowOff>
    </xdr:from>
    <xdr:to>
      <xdr:col>5</xdr:col>
      <xdr:colOff>1153487</xdr:colOff>
      <xdr:row>80</xdr:row>
      <xdr:rowOff>647700</xdr:rowOff>
    </xdr:to>
    <xdr:pic>
      <xdr:nvPicPr>
        <xdr:cNvPr id="118" name="Imagen 117">
          <a:extLst>
            <a:ext uri="{FF2B5EF4-FFF2-40B4-BE49-F238E27FC236}">
              <a16:creationId xmlns:a16="http://schemas.microsoft.com/office/drawing/2014/main" id="{116844B2-79B4-BFB4-FD05-C57D2C398CB8}"/>
            </a:ext>
          </a:extLst>
        </xdr:cNvPr>
        <xdr:cNvPicPr>
          <a:picLocks noChangeAspect="1"/>
        </xdr:cNvPicPr>
      </xdr:nvPicPr>
      <xdr:blipFill>
        <a:blip xmlns:r="http://schemas.openxmlformats.org/officeDocument/2006/relationships" r:embed="rId89"/>
        <a:stretch>
          <a:fillRect/>
        </a:stretch>
      </xdr:blipFill>
      <xdr:spPr>
        <a:xfrm>
          <a:off x="12172951" y="57788176"/>
          <a:ext cx="782011" cy="609599"/>
        </a:xfrm>
        <a:prstGeom prst="rect">
          <a:avLst/>
        </a:prstGeom>
      </xdr:spPr>
    </xdr:pic>
    <xdr:clientData/>
  </xdr:twoCellAnchor>
  <xdr:twoCellAnchor editAs="oneCell">
    <xdr:from>
      <xdr:col>5</xdr:col>
      <xdr:colOff>529457</xdr:colOff>
      <xdr:row>77</xdr:row>
      <xdr:rowOff>76201</xdr:rowOff>
    </xdr:from>
    <xdr:to>
      <xdr:col>5</xdr:col>
      <xdr:colOff>1104900</xdr:colOff>
      <xdr:row>77</xdr:row>
      <xdr:rowOff>651644</xdr:rowOff>
    </xdr:to>
    <xdr:pic>
      <xdr:nvPicPr>
        <xdr:cNvPr id="120" name="Imagen 119">
          <a:extLst>
            <a:ext uri="{FF2B5EF4-FFF2-40B4-BE49-F238E27FC236}">
              <a16:creationId xmlns:a16="http://schemas.microsoft.com/office/drawing/2014/main" id="{AA65CA94-29E7-110E-6C95-08A205CDB94F}"/>
            </a:ext>
          </a:extLst>
        </xdr:cNvPr>
        <xdr:cNvPicPr>
          <a:picLocks noChangeAspect="1"/>
        </xdr:cNvPicPr>
      </xdr:nvPicPr>
      <xdr:blipFill>
        <a:blip xmlns:r="http://schemas.openxmlformats.org/officeDocument/2006/relationships" r:embed="rId90"/>
        <a:stretch>
          <a:fillRect/>
        </a:stretch>
      </xdr:blipFill>
      <xdr:spPr>
        <a:xfrm>
          <a:off x="12330932" y="55826026"/>
          <a:ext cx="575443" cy="575443"/>
        </a:xfrm>
        <a:prstGeom prst="rect">
          <a:avLst/>
        </a:prstGeom>
      </xdr:spPr>
    </xdr:pic>
    <xdr:clientData/>
  </xdr:twoCellAnchor>
  <xdr:twoCellAnchor editAs="oneCell">
    <xdr:from>
      <xdr:col>5</xdr:col>
      <xdr:colOff>552450</xdr:colOff>
      <xdr:row>76</xdr:row>
      <xdr:rowOff>25380</xdr:rowOff>
    </xdr:from>
    <xdr:to>
      <xdr:col>5</xdr:col>
      <xdr:colOff>1247775</xdr:colOff>
      <xdr:row>76</xdr:row>
      <xdr:rowOff>612246</xdr:rowOff>
    </xdr:to>
    <xdr:pic>
      <xdr:nvPicPr>
        <xdr:cNvPr id="121" name="Imagen 120">
          <a:extLst>
            <a:ext uri="{FF2B5EF4-FFF2-40B4-BE49-F238E27FC236}">
              <a16:creationId xmlns:a16="http://schemas.microsoft.com/office/drawing/2014/main" id="{28EF64F5-2CC7-44EB-E29B-CBDAD298913E}"/>
            </a:ext>
          </a:extLst>
        </xdr:cNvPr>
        <xdr:cNvPicPr>
          <a:picLocks noChangeAspect="1"/>
        </xdr:cNvPicPr>
      </xdr:nvPicPr>
      <xdr:blipFill>
        <a:blip xmlns:r="http://schemas.openxmlformats.org/officeDocument/2006/relationships" r:embed="rId91"/>
        <a:stretch>
          <a:fillRect/>
        </a:stretch>
      </xdr:blipFill>
      <xdr:spPr>
        <a:xfrm>
          <a:off x="12353925" y="55108455"/>
          <a:ext cx="695325" cy="586866"/>
        </a:xfrm>
        <a:prstGeom prst="rect">
          <a:avLst/>
        </a:prstGeom>
      </xdr:spPr>
    </xdr:pic>
    <xdr:clientData/>
  </xdr:twoCellAnchor>
  <xdr:twoCellAnchor editAs="oneCell">
    <xdr:from>
      <xdr:col>5</xdr:col>
      <xdr:colOff>514351</xdr:colOff>
      <xdr:row>75</xdr:row>
      <xdr:rowOff>19051</xdr:rowOff>
    </xdr:from>
    <xdr:to>
      <xdr:col>5</xdr:col>
      <xdr:colOff>1143000</xdr:colOff>
      <xdr:row>75</xdr:row>
      <xdr:rowOff>647700</xdr:rowOff>
    </xdr:to>
    <xdr:pic>
      <xdr:nvPicPr>
        <xdr:cNvPr id="122" name="Imagen 121">
          <a:extLst>
            <a:ext uri="{FF2B5EF4-FFF2-40B4-BE49-F238E27FC236}">
              <a16:creationId xmlns:a16="http://schemas.microsoft.com/office/drawing/2014/main" id="{7F65B618-E644-FCD9-DD09-8A83FE44161D}"/>
            </a:ext>
          </a:extLst>
        </xdr:cNvPr>
        <xdr:cNvPicPr>
          <a:picLocks noChangeAspect="1"/>
        </xdr:cNvPicPr>
      </xdr:nvPicPr>
      <xdr:blipFill>
        <a:blip xmlns:r="http://schemas.openxmlformats.org/officeDocument/2006/relationships" r:embed="rId92"/>
        <a:stretch>
          <a:fillRect/>
        </a:stretch>
      </xdr:blipFill>
      <xdr:spPr>
        <a:xfrm>
          <a:off x="12315826" y="54435376"/>
          <a:ext cx="628649" cy="628649"/>
        </a:xfrm>
        <a:prstGeom prst="rect">
          <a:avLst/>
        </a:prstGeom>
      </xdr:spPr>
    </xdr:pic>
    <xdr:clientData/>
  </xdr:twoCellAnchor>
  <xdr:twoCellAnchor editAs="oneCell">
    <xdr:from>
      <xdr:col>5</xdr:col>
      <xdr:colOff>561976</xdr:colOff>
      <xdr:row>74</xdr:row>
      <xdr:rowOff>38101</xdr:rowOff>
    </xdr:from>
    <xdr:to>
      <xdr:col>5</xdr:col>
      <xdr:colOff>1190626</xdr:colOff>
      <xdr:row>75</xdr:row>
      <xdr:rowOff>1</xdr:rowOff>
    </xdr:to>
    <xdr:pic>
      <xdr:nvPicPr>
        <xdr:cNvPr id="123" name="Imagen 122">
          <a:extLst>
            <a:ext uri="{FF2B5EF4-FFF2-40B4-BE49-F238E27FC236}">
              <a16:creationId xmlns:a16="http://schemas.microsoft.com/office/drawing/2014/main" id="{3E66FBA1-E0F7-D514-2BEA-C363EB6E2482}"/>
            </a:ext>
          </a:extLst>
        </xdr:cNvPr>
        <xdr:cNvPicPr>
          <a:picLocks noChangeAspect="1"/>
        </xdr:cNvPicPr>
      </xdr:nvPicPr>
      <xdr:blipFill>
        <a:blip xmlns:r="http://schemas.openxmlformats.org/officeDocument/2006/relationships" r:embed="rId93"/>
        <a:stretch>
          <a:fillRect/>
        </a:stretch>
      </xdr:blipFill>
      <xdr:spPr>
        <a:xfrm>
          <a:off x="12363451" y="53787676"/>
          <a:ext cx="628650" cy="628650"/>
        </a:xfrm>
        <a:prstGeom prst="rect">
          <a:avLst/>
        </a:prstGeom>
      </xdr:spPr>
    </xdr:pic>
    <xdr:clientData/>
  </xdr:twoCellAnchor>
  <xdr:twoCellAnchor editAs="oneCell">
    <xdr:from>
      <xdr:col>5</xdr:col>
      <xdr:colOff>657227</xdr:colOff>
      <xdr:row>55</xdr:row>
      <xdr:rowOff>28576</xdr:rowOff>
    </xdr:from>
    <xdr:to>
      <xdr:col>5</xdr:col>
      <xdr:colOff>1129000</xdr:colOff>
      <xdr:row>55</xdr:row>
      <xdr:rowOff>647700</xdr:rowOff>
    </xdr:to>
    <xdr:pic>
      <xdr:nvPicPr>
        <xdr:cNvPr id="124" name="Imagen 123">
          <a:extLst>
            <a:ext uri="{FF2B5EF4-FFF2-40B4-BE49-F238E27FC236}">
              <a16:creationId xmlns:a16="http://schemas.microsoft.com/office/drawing/2014/main" id="{EFDB1430-23C4-8B80-45B5-27398FC4B049}"/>
            </a:ext>
          </a:extLst>
        </xdr:cNvPr>
        <xdr:cNvPicPr>
          <a:picLocks noChangeAspect="1"/>
        </xdr:cNvPicPr>
      </xdr:nvPicPr>
      <xdr:blipFill>
        <a:blip xmlns:r="http://schemas.openxmlformats.org/officeDocument/2006/relationships" r:embed="rId94"/>
        <a:stretch>
          <a:fillRect/>
        </a:stretch>
      </xdr:blipFill>
      <xdr:spPr>
        <a:xfrm>
          <a:off x="12458702" y="40595551"/>
          <a:ext cx="471773" cy="619124"/>
        </a:xfrm>
        <a:prstGeom prst="rect">
          <a:avLst/>
        </a:prstGeom>
      </xdr:spPr>
    </xdr:pic>
    <xdr:clientData/>
  </xdr:twoCellAnchor>
  <xdr:twoCellAnchor editAs="oneCell">
    <xdr:from>
      <xdr:col>5</xdr:col>
      <xdr:colOff>514350</xdr:colOff>
      <xdr:row>56</xdr:row>
      <xdr:rowOff>66675</xdr:rowOff>
    </xdr:from>
    <xdr:to>
      <xdr:col>5</xdr:col>
      <xdr:colOff>1228725</xdr:colOff>
      <xdr:row>56</xdr:row>
      <xdr:rowOff>781050</xdr:rowOff>
    </xdr:to>
    <xdr:pic>
      <xdr:nvPicPr>
        <xdr:cNvPr id="125" name="Imagen 124">
          <a:extLst>
            <a:ext uri="{FF2B5EF4-FFF2-40B4-BE49-F238E27FC236}">
              <a16:creationId xmlns:a16="http://schemas.microsoft.com/office/drawing/2014/main" id="{45BA689C-D8BA-27F6-765E-72A65375034C}"/>
            </a:ext>
          </a:extLst>
        </xdr:cNvPr>
        <xdr:cNvPicPr>
          <a:picLocks noChangeAspect="1"/>
        </xdr:cNvPicPr>
      </xdr:nvPicPr>
      <xdr:blipFill>
        <a:blip xmlns:r="http://schemas.openxmlformats.org/officeDocument/2006/relationships" r:embed="rId95"/>
        <a:stretch>
          <a:fillRect/>
        </a:stretch>
      </xdr:blipFill>
      <xdr:spPr>
        <a:xfrm>
          <a:off x="12315825" y="41300400"/>
          <a:ext cx="714375" cy="714375"/>
        </a:xfrm>
        <a:prstGeom prst="rect">
          <a:avLst/>
        </a:prstGeom>
      </xdr:spPr>
    </xdr:pic>
    <xdr:clientData/>
  </xdr:twoCellAnchor>
  <xdr:twoCellAnchor editAs="oneCell">
    <xdr:from>
      <xdr:col>5</xdr:col>
      <xdr:colOff>552451</xdr:colOff>
      <xdr:row>57</xdr:row>
      <xdr:rowOff>80105</xdr:rowOff>
    </xdr:from>
    <xdr:to>
      <xdr:col>5</xdr:col>
      <xdr:colOff>1295401</xdr:colOff>
      <xdr:row>57</xdr:row>
      <xdr:rowOff>832539</xdr:rowOff>
    </xdr:to>
    <xdr:pic>
      <xdr:nvPicPr>
        <xdr:cNvPr id="126" name="Imagen 125">
          <a:extLst>
            <a:ext uri="{FF2B5EF4-FFF2-40B4-BE49-F238E27FC236}">
              <a16:creationId xmlns:a16="http://schemas.microsoft.com/office/drawing/2014/main" id="{7471BD76-A0E0-8BA4-E416-BC70885E0AC0}"/>
            </a:ext>
          </a:extLst>
        </xdr:cNvPr>
        <xdr:cNvPicPr>
          <a:picLocks noChangeAspect="1"/>
        </xdr:cNvPicPr>
      </xdr:nvPicPr>
      <xdr:blipFill>
        <a:blip xmlns:r="http://schemas.openxmlformats.org/officeDocument/2006/relationships" r:embed="rId96"/>
        <a:stretch>
          <a:fillRect/>
        </a:stretch>
      </xdr:blipFill>
      <xdr:spPr>
        <a:xfrm>
          <a:off x="12353926" y="42237755"/>
          <a:ext cx="742950" cy="752434"/>
        </a:xfrm>
        <a:prstGeom prst="rect">
          <a:avLst/>
        </a:prstGeom>
      </xdr:spPr>
    </xdr:pic>
    <xdr:clientData/>
  </xdr:twoCellAnchor>
  <xdr:twoCellAnchor editAs="oneCell">
    <xdr:from>
      <xdr:col>5</xdr:col>
      <xdr:colOff>348234</xdr:colOff>
      <xdr:row>58</xdr:row>
      <xdr:rowOff>57150</xdr:rowOff>
    </xdr:from>
    <xdr:to>
      <xdr:col>5</xdr:col>
      <xdr:colOff>1296763</xdr:colOff>
      <xdr:row>58</xdr:row>
      <xdr:rowOff>628648</xdr:rowOff>
    </xdr:to>
    <xdr:pic>
      <xdr:nvPicPr>
        <xdr:cNvPr id="127" name="Imagen 126">
          <a:extLst>
            <a:ext uri="{FF2B5EF4-FFF2-40B4-BE49-F238E27FC236}">
              <a16:creationId xmlns:a16="http://schemas.microsoft.com/office/drawing/2014/main" id="{66AA3597-E9C7-784F-0639-12EEDB27BA7C}"/>
            </a:ext>
          </a:extLst>
        </xdr:cNvPr>
        <xdr:cNvPicPr>
          <a:picLocks noChangeAspect="1"/>
        </xdr:cNvPicPr>
      </xdr:nvPicPr>
      <xdr:blipFill>
        <a:blip xmlns:r="http://schemas.openxmlformats.org/officeDocument/2006/relationships" r:embed="rId97"/>
        <a:stretch>
          <a:fillRect/>
        </a:stretch>
      </xdr:blipFill>
      <xdr:spPr>
        <a:xfrm>
          <a:off x="12149709" y="43138725"/>
          <a:ext cx="948529" cy="571498"/>
        </a:xfrm>
        <a:prstGeom prst="rect">
          <a:avLst/>
        </a:prstGeom>
      </xdr:spPr>
    </xdr:pic>
    <xdr:clientData/>
  </xdr:twoCellAnchor>
  <xdr:twoCellAnchor editAs="oneCell">
    <xdr:from>
      <xdr:col>5</xdr:col>
      <xdr:colOff>523875</xdr:colOff>
      <xdr:row>59</xdr:row>
      <xdr:rowOff>28575</xdr:rowOff>
    </xdr:from>
    <xdr:to>
      <xdr:col>5</xdr:col>
      <xdr:colOff>1123950</xdr:colOff>
      <xdr:row>59</xdr:row>
      <xdr:rowOff>628650</xdr:rowOff>
    </xdr:to>
    <xdr:pic>
      <xdr:nvPicPr>
        <xdr:cNvPr id="128" name="Imagen 127">
          <a:extLst>
            <a:ext uri="{FF2B5EF4-FFF2-40B4-BE49-F238E27FC236}">
              <a16:creationId xmlns:a16="http://schemas.microsoft.com/office/drawing/2014/main" id="{F06C015F-B33C-F9DA-C21D-EF0A287A336A}"/>
            </a:ext>
          </a:extLst>
        </xdr:cNvPr>
        <xdr:cNvPicPr>
          <a:picLocks noChangeAspect="1"/>
        </xdr:cNvPicPr>
      </xdr:nvPicPr>
      <xdr:blipFill>
        <a:blip xmlns:r="http://schemas.openxmlformats.org/officeDocument/2006/relationships" r:embed="rId98"/>
        <a:stretch>
          <a:fillRect/>
        </a:stretch>
      </xdr:blipFill>
      <xdr:spPr>
        <a:xfrm>
          <a:off x="12325350" y="43776900"/>
          <a:ext cx="600075" cy="600075"/>
        </a:xfrm>
        <a:prstGeom prst="rect">
          <a:avLst/>
        </a:prstGeom>
      </xdr:spPr>
    </xdr:pic>
    <xdr:clientData/>
  </xdr:twoCellAnchor>
  <xdr:twoCellAnchor editAs="oneCell">
    <xdr:from>
      <xdr:col>5</xdr:col>
      <xdr:colOff>523174</xdr:colOff>
      <xdr:row>61</xdr:row>
      <xdr:rowOff>47625</xdr:rowOff>
    </xdr:from>
    <xdr:to>
      <xdr:col>5</xdr:col>
      <xdr:colOff>1179372</xdr:colOff>
      <xdr:row>61</xdr:row>
      <xdr:rowOff>617205</xdr:rowOff>
    </xdr:to>
    <xdr:pic>
      <xdr:nvPicPr>
        <xdr:cNvPr id="130" name="Imagen 129">
          <a:extLst>
            <a:ext uri="{FF2B5EF4-FFF2-40B4-BE49-F238E27FC236}">
              <a16:creationId xmlns:a16="http://schemas.microsoft.com/office/drawing/2014/main" id="{05D7C0FA-15FE-56A3-F1C1-32198CC6AB3D}"/>
            </a:ext>
          </a:extLst>
        </xdr:cNvPr>
        <xdr:cNvPicPr>
          <a:picLocks noChangeAspect="1"/>
        </xdr:cNvPicPr>
      </xdr:nvPicPr>
      <xdr:blipFill>
        <a:blip xmlns:r="http://schemas.openxmlformats.org/officeDocument/2006/relationships" r:embed="rId99"/>
        <a:stretch>
          <a:fillRect/>
        </a:stretch>
      </xdr:blipFill>
      <xdr:spPr>
        <a:xfrm>
          <a:off x="12324649" y="45129450"/>
          <a:ext cx="656198" cy="569580"/>
        </a:xfrm>
        <a:prstGeom prst="rect">
          <a:avLst/>
        </a:prstGeom>
      </xdr:spPr>
    </xdr:pic>
    <xdr:clientData/>
  </xdr:twoCellAnchor>
  <xdr:twoCellAnchor editAs="oneCell">
    <xdr:from>
      <xdr:col>5</xdr:col>
      <xdr:colOff>576942</xdr:colOff>
      <xdr:row>62</xdr:row>
      <xdr:rowOff>28575</xdr:rowOff>
    </xdr:from>
    <xdr:to>
      <xdr:col>5</xdr:col>
      <xdr:colOff>1257298</xdr:colOff>
      <xdr:row>62</xdr:row>
      <xdr:rowOff>638174</xdr:rowOff>
    </xdr:to>
    <xdr:pic>
      <xdr:nvPicPr>
        <xdr:cNvPr id="131" name="Imagen 130">
          <a:extLst>
            <a:ext uri="{FF2B5EF4-FFF2-40B4-BE49-F238E27FC236}">
              <a16:creationId xmlns:a16="http://schemas.microsoft.com/office/drawing/2014/main" id="{3AC0E2C9-897A-D78F-21C5-F2E471539366}"/>
            </a:ext>
          </a:extLst>
        </xdr:cNvPr>
        <xdr:cNvPicPr>
          <a:picLocks noChangeAspect="1"/>
        </xdr:cNvPicPr>
      </xdr:nvPicPr>
      <xdr:blipFill>
        <a:blip xmlns:r="http://schemas.openxmlformats.org/officeDocument/2006/relationships" r:embed="rId100"/>
        <a:stretch>
          <a:fillRect/>
        </a:stretch>
      </xdr:blipFill>
      <xdr:spPr>
        <a:xfrm>
          <a:off x="12378417" y="45777150"/>
          <a:ext cx="680356" cy="609599"/>
        </a:xfrm>
        <a:prstGeom prst="rect">
          <a:avLst/>
        </a:prstGeom>
      </xdr:spPr>
    </xdr:pic>
    <xdr:clientData/>
  </xdr:twoCellAnchor>
  <xdr:twoCellAnchor editAs="oneCell">
    <xdr:from>
      <xdr:col>5</xdr:col>
      <xdr:colOff>600075</xdr:colOff>
      <xdr:row>63</xdr:row>
      <xdr:rowOff>57150</xdr:rowOff>
    </xdr:from>
    <xdr:to>
      <xdr:col>5</xdr:col>
      <xdr:colOff>1184756</xdr:colOff>
      <xdr:row>63</xdr:row>
      <xdr:rowOff>581024</xdr:rowOff>
    </xdr:to>
    <xdr:pic>
      <xdr:nvPicPr>
        <xdr:cNvPr id="132" name="Imagen 131">
          <a:extLst>
            <a:ext uri="{FF2B5EF4-FFF2-40B4-BE49-F238E27FC236}">
              <a16:creationId xmlns:a16="http://schemas.microsoft.com/office/drawing/2014/main" id="{9FB2CBF7-DA58-4471-B465-E5A00BAD48BB}"/>
            </a:ext>
          </a:extLst>
        </xdr:cNvPr>
        <xdr:cNvPicPr>
          <a:picLocks noChangeAspect="1"/>
        </xdr:cNvPicPr>
      </xdr:nvPicPr>
      <xdr:blipFill>
        <a:blip xmlns:r="http://schemas.openxmlformats.org/officeDocument/2006/relationships" r:embed="rId100"/>
        <a:stretch>
          <a:fillRect/>
        </a:stretch>
      </xdr:blipFill>
      <xdr:spPr>
        <a:xfrm>
          <a:off x="12401550" y="46472475"/>
          <a:ext cx="584681" cy="523874"/>
        </a:xfrm>
        <a:prstGeom prst="rect">
          <a:avLst/>
        </a:prstGeom>
      </xdr:spPr>
    </xdr:pic>
    <xdr:clientData/>
  </xdr:twoCellAnchor>
  <xdr:twoCellAnchor editAs="oneCell">
    <xdr:from>
      <xdr:col>5</xdr:col>
      <xdr:colOff>611556</xdr:colOff>
      <xdr:row>64</xdr:row>
      <xdr:rowOff>85725</xdr:rowOff>
    </xdr:from>
    <xdr:to>
      <xdr:col>5</xdr:col>
      <xdr:colOff>1111192</xdr:colOff>
      <xdr:row>64</xdr:row>
      <xdr:rowOff>533399</xdr:rowOff>
    </xdr:to>
    <xdr:pic>
      <xdr:nvPicPr>
        <xdr:cNvPr id="133" name="Imagen 132">
          <a:extLst>
            <a:ext uri="{FF2B5EF4-FFF2-40B4-BE49-F238E27FC236}">
              <a16:creationId xmlns:a16="http://schemas.microsoft.com/office/drawing/2014/main" id="{584FD627-76A1-4769-A4DA-73AB686CBACC}"/>
            </a:ext>
          </a:extLst>
        </xdr:cNvPr>
        <xdr:cNvPicPr>
          <a:picLocks noChangeAspect="1"/>
        </xdr:cNvPicPr>
      </xdr:nvPicPr>
      <xdr:blipFill>
        <a:blip xmlns:r="http://schemas.openxmlformats.org/officeDocument/2006/relationships" r:embed="rId100"/>
        <a:stretch>
          <a:fillRect/>
        </a:stretch>
      </xdr:blipFill>
      <xdr:spPr>
        <a:xfrm>
          <a:off x="12413031" y="47167800"/>
          <a:ext cx="499636" cy="447674"/>
        </a:xfrm>
        <a:prstGeom prst="rect">
          <a:avLst/>
        </a:prstGeom>
      </xdr:spPr>
    </xdr:pic>
    <xdr:clientData/>
  </xdr:twoCellAnchor>
  <xdr:twoCellAnchor editAs="oneCell">
    <xdr:from>
      <xdr:col>5</xdr:col>
      <xdr:colOff>525831</xdr:colOff>
      <xdr:row>65</xdr:row>
      <xdr:rowOff>85725</xdr:rowOff>
    </xdr:from>
    <xdr:to>
      <xdr:col>5</xdr:col>
      <xdr:colOff>1025467</xdr:colOff>
      <xdr:row>65</xdr:row>
      <xdr:rowOff>533399</xdr:rowOff>
    </xdr:to>
    <xdr:pic>
      <xdr:nvPicPr>
        <xdr:cNvPr id="134" name="Imagen 133">
          <a:extLst>
            <a:ext uri="{FF2B5EF4-FFF2-40B4-BE49-F238E27FC236}">
              <a16:creationId xmlns:a16="http://schemas.microsoft.com/office/drawing/2014/main" id="{4E6AC4BB-1FA4-45F8-9BA8-3D0FCAC79531}"/>
            </a:ext>
          </a:extLst>
        </xdr:cNvPr>
        <xdr:cNvPicPr>
          <a:picLocks noChangeAspect="1"/>
        </xdr:cNvPicPr>
      </xdr:nvPicPr>
      <xdr:blipFill>
        <a:blip xmlns:r="http://schemas.openxmlformats.org/officeDocument/2006/relationships" r:embed="rId100"/>
        <a:stretch>
          <a:fillRect/>
        </a:stretch>
      </xdr:blipFill>
      <xdr:spPr>
        <a:xfrm>
          <a:off x="12327306" y="47834550"/>
          <a:ext cx="499636" cy="447674"/>
        </a:xfrm>
        <a:prstGeom prst="rect">
          <a:avLst/>
        </a:prstGeom>
      </xdr:spPr>
    </xdr:pic>
    <xdr:clientData/>
  </xdr:twoCellAnchor>
  <xdr:twoCellAnchor editAs="oneCell">
    <xdr:from>
      <xdr:col>5</xdr:col>
      <xdr:colOff>488951</xdr:colOff>
      <xdr:row>66</xdr:row>
      <xdr:rowOff>19050</xdr:rowOff>
    </xdr:from>
    <xdr:to>
      <xdr:col>5</xdr:col>
      <xdr:colOff>1123951</xdr:colOff>
      <xdr:row>66</xdr:row>
      <xdr:rowOff>610257</xdr:rowOff>
    </xdr:to>
    <xdr:pic>
      <xdr:nvPicPr>
        <xdr:cNvPr id="135" name="Imagen 134">
          <a:extLst>
            <a:ext uri="{FF2B5EF4-FFF2-40B4-BE49-F238E27FC236}">
              <a16:creationId xmlns:a16="http://schemas.microsoft.com/office/drawing/2014/main" id="{16A4E3B1-8BB1-7EF8-6671-B610A5255F30}"/>
            </a:ext>
          </a:extLst>
        </xdr:cNvPr>
        <xdr:cNvPicPr>
          <a:picLocks noChangeAspect="1"/>
        </xdr:cNvPicPr>
      </xdr:nvPicPr>
      <xdr:blipFill>
        <a:blip xmlns:r="http://schemas.openxmlformats.org/officeDocument/2006/relationships" r:embed="rId101"/>
        <a:stretch>
          <a:fillRect/>
        </a:stretch>
      </xdr:blipFill>
      <xdr:spPr>
        <a:xfrm>
          <a:off x="12290426" y="48434625"/>
          <a:ext cx="635000" cy="591207"/>
        </a:xfrm>
        <a:prstGeom prst="rect">
          <a:avLst/>
        </a:prstGeom>
      </xdr:spPr>
    </xdr:pic>
    <xdr:clientData/>
  </xdr:twoCellAnchor>
  <xdr:twoCellAnchor editAs="oneCell">
    <xdr:from>
      <xdr:col>5</xdr:col>
      <xdr:colOff>517475</xdr:colOff>
      <xdr:row>67</xdr:row>
      <xdr:rowOff>38100</xdr:rowOff>
    </xdr:from>
    <xdr:to>
      <xdr:col>5</xdr:col>
      <xdr:colOff>1143001</xdr:colOff>
      <xdr:row>67</xdr:row>
      <xdr:rowOff>663626</xdr:rowOff>
    </xdr:to>
    <xdr:pic>
      <xdr:nvPicPr>
        <xdr:cNvPr id="136" name="Imagen 135">
          <a:extLst>
            <a:ext uri="{FF2B5EF4-FFF2-40B4-BE49-F238E27FC236}">
              <a16:creationId xmlns:a16="http://schemas.microsoft.com/office/drawing/2014/main" id="{5EE1DDBE-F75D-3103-0119-3C9EB51B7090}"/>
            </a:ext>
          </a:extLst>
        </xdr:cNvPr>
        <xdr:cNvPicPr>
          <a:picLocks noChangeAspect="1"/>
        </xdr:cNvPicPr>
      </xdr:nvPicPr>
      <xdr:blipFill>
        <a:blip xmlns:r="http://schemas.openxmlformats.org/officeDocument/2006/relationships" r:embed="rId102"/>
        <a:stretch>
          <a:fillRect/>
        </a:stretch>
      </xdr:blipFill>
      <xdr:spPr>
        <a:xfrm>
          <a:off x="12318950" y="49120425"/>
          <a:ext cx="625526" cy="625526"/>
        </a:xfrm>
        <a:prstGeom prst="rect">
          <a:avLst/>
        </a:prstGeom>
      </xdr:spPr>
    </xdr:pic>
    <xdr:clientData/>
  </xdr:twoCellAnchor>
  <xdr:twoCellAnchor editAs="oneCell">
    <xdr:from>
      <xdr:col>5</xdr:col>
      <xdr:colOff>609601</xdr:colOff>
      <xdr:row>68</xdr:row>
      <xdr:rowOff>28576</xdr:rowOff>
    </xdr:from>
    <xdr:to>
      <xdr:col>5</xdr:col>
      <xdr:colOff>1238250</xdr:colOff>
      <xdr:row>68</xdr:row>
      <xdr:rowOff>657225</xdr:rowOff>
    </xdr:to>
    <xdr:pic>
      <xdr:nvPicPr>
        <xdr:cNvPr id="137" name="Imagen 136">
          <a:extLst>
            <a:ext uri="{FF2B5EF4-FFF2-40B4-BE49-F238E27FC236}">
              <a16:creationId xmlns:a16="http://schemas.microsoft.com/office/drawing/2014/main" id="{D24F89F0-DA91-D69C-85FB-B5B28A17AF4E}"/>
            </a:ext>
          </a:extLst>
        </xdr:cNvPr>
        <xdr:cNvPicPr>
          <a:picLocks noChangeAspect="1"/>
        </xdr:cNvPicPr>
      </xdr:nvPicPr>
      <xdr:blipFill>
        <a:blip xmlns:r="http://schemas.openxmlformats.org/officeDocument/2006/relationships" r:embed="rId103"/>
        <a:stretch>
          <a:fillRect/>
        </a:stretch>
      </xdr:blipFill>
      <xdr:spPr>
        <a:xfrm>
          <a:off x="12411076" y="49777651"/>
          <a:ext cx="628649" cy="628649"/>
        </a:xfrm>
        <a:prstGeom prst="rect">
          <a:avLst/>
        </a:prstGeom>
      </xdr:spPr>
    </xdr:pic>
    <xdr:clientData/>
  </xdr:twoCellAnchor>
  <xdr:twoCellAnchor editAs="oneCell">
    <xdr:from>
      <xdr:col>5</xdr:col>
      <xdr:colOff>621741</xdr:colOff>
      <xdr:row>69</xdr:row>
      <xdr:rowOff>9525</xdr:rowOff>
    </xdr:from>
    <xdr:to>
      <xdr:col>5</xdr:col>
      <xdr:colOff>1066800</xdr:colOff>
      <xdr:row>69</xdr:row>
      <xdr:rowOff>569315</xdr:rowOff>
    </xdr:to>
    <xdr:pic>
      <xdr:nvPicPr>
        <xdr:cNvPr id="138" name="Imagen 137">
          <a:extLst>
            <a:ext uri="{FF2B5EF4-FFF2-40B4-BE49-F238E27FC236}">
              <a16:creationId xmlns:a16="http://schemas.microsoft.com/office/drawing/2014/main" id="{E9AEE919-55FF-EC02-768B-BB4F90D98607}"/>
            </a:ext>
          </a:extLst>
        </xdr:cNvPr>
        <xdr:cNvPicPr>
          <a:picLocks noChangeAspect="1"/>
        </xdr:cNvPicPr>
      </xdr:nvPicPr>
      <xdr:blipFill>
        <a:blip xmlns:r="http://schemas.openxmlformats.org/officeDocument/2006/relationships" r:embed="rId104"/>
        <a:stretch>
          <a:fillRect/>
        </a:stretch>
      </xdr:blipFill>
      <xdr:spPr>
        <a:xfrm>
          <a:off x="12423216" y="50425350"/>
          <a:ext cx="445059" cy="559790"/>
        </a:xfrm>
        <a:prstGeom prst="rect">
          <a:avLst/>
        </a:prstGeom>
      </xdr:spPr>
    </xdr:pic>
    <xdr:clientData/>
  </xdr:twoCellAnchor>
  <xdr:twoCellAnchor editAs="oneCell">
    <xdr:from>
      <xdr:col>5</xdr:col>
      <xdr:colOff>495387</xdr:colOff>
      <xdr:row>70</xdr:row>
      <xdr:rowOff>57151</xdr:rowOff>
    </xdr:from>
    <xdr:to>
      <xdr:col>5</xdr:col>
      <xdr:colOff>1128241</xdr:colOff>
      <xdr:row>70</xdr:row>
      <xdr:rowOff>619125</xdr:rowOff>
    </xdr:to>
    <xdr:pic>
      <xdr:nvPicPr>
        <xdr:cNvPr id="139" name="Imagen 138">
          <a:extLst>
            <a:ext uri="{FF2B5EF4-FFF2-40B4-BE49-F238E27FC236}">
              <a16:creationId xmlns:a16="http://schemas.microsoft.com/office/drawing/2014/main" id="{8A837185-E6E7-1AC8-E144-3BF1286096AE}"/>
            </a:ext>
          </a:extLst>
        </xdr:cNvPr>
        <xdr:cNvPicPr>
          <a:picLocks noChangeAspect="1"/>
        </xdr:cNvPicPr>
      </xdr:nvPicPr>
      <xdr:blipFill>
        <a:blip xmlns:r="http://schemas.openxmlformats.org/officeDocument/2006/relationships" r:embed="rId105"/>
        <a:stretch>
          <a:fillRect/>
        </a:stretch>
      </xdr:blipFill>
      <xdr:spPr>
        <a:xfrm>
          <a:off x="12296862" y="51139726"/>
          <a:ext cx="632854" cy="561974"/>
        </a:xfrm>
        <a:prstGeom prst="rect">
          <a:avLst/>
        </a:prstGeom>
      </xdr:spPr>
    </xdr:pic>
    <xdr:clientData/>
  </xdr:twoCellAnchor>
  <xdr:twoCellAnchor editAs="oneCell">
    <xdr:from>
      <xdr:col>5</xdr:col>
      <xdr:colOff>549815</xdr:colOff>
      <xdr:row>71</xdr:row>
      <xdr:rowOff>57150</xdr:rowOff>
    </xdr:from>
    <xdr:to>
      <xdr:col>5</xdr:col>
      <xdr:colOff>1162051</xdr:colOff>
      <xdr:row>71</xdr:row>
      <xdr:rowOff>605713</xdr:rowOff>
    </xdr:to>
    <xdr:pic>
      <xdr:nvPicPr>
        <xdr:cNvPr id="140" name="Imagen 139">
          <a:extLst>
            <a:ext uri="{FF2B5EF4-FFF2-40B4-BE49-F238E27FC236}">
              <a16:creationId xmlns:a16="http://schemas.microsoft.com/office/drawing/2014/main" id="{E8E3DA04-43B1-0FC8-0E67-0AE64E8F32AA}"/>
            </a:ext>
          </a:extLst>
        </xdr:cNvPr>
        <xdr:cNvPicPr>
          <a:picLocks noChangeAspect="1"/>
        </xdr:cNvPicPr>
      </xdr:nvPicPr>
      <xdr:blipFill>
        <a:blip xmlns:r="http://schemas.openxmlformats.org/officeDocument/2006/relationships" r:embed="rId106"/>
        <a:stretch>
          <a:fillRect/>
        </a:stretch>
      </xdr:blipFill>
      <xdr:spPr>
        <a:xfrm>
          <a:off x="12351290" y="51806475"/>
          <a:ext cx="612236" cy="548563"/>
        </a:xfrm>
        <a:prstGeom prst="rect">
          <a:avLst/>
        </a:prstGeom>
      </xdr:spPr>
    </xdr:pic>
    <xdr:clientData/>
  </xdr:twoCellAnchor>
  <xdr:twoCellAnchor editAs="oneCell">
    <xdr:from>
      <xdr:col>5</xdr:col>
      <xdr:colOff>523875</xdr:colOff>
      <xdr:row>72</xdr:row>
      <xdr:rowOff>47626</xdr:rowOff>
    </xdr:from>
    <xdr:to>
      <xdr:col>5</xdr:col>
      <xdr:colOff>1200150</xdr:colOff>
      <xdr:row>72</xdr:row>
      <xdr:rowOff>652564</xdr:rowOff>
    </xdr:to>
    <xdr:pic>
      <xdr:nvPicPr>
        <xdr:cNvPr id="141" name="Imagen 140">
          <a:extLst>
            <a:ext uri="{FF2B5EF4-FFF2-40B4-BE49-F238E27FC236}">
              <a16:creationId xmlns:a16="http://schemas.microsoft.com/office/drawing/2014/main" id="{2D5901FA-DD1B-31E0-A3B6-566514DFD438}"/>
            </a:ext>
          </a:extLst>
        </xdr:cNvPr>
        <xdr:cNvPicPr>
          <a:picLocks noChangeAspect="1"/>
        </xdr:cNvPicPr>
      </xdr:nvPicPr>
      <xdr:blipFill>
        <a:blip xmlns:r="http://schemas.openxmlformats.org/officeDocument/2006/relationships" r:embed="rId107"/>
        <a:stretch>
          <a:fillRect/>
        </a:stretch>
      </xdr:blipFill>
      <xdr:spPr>
        <a:xfrm>
          <a:off x="12325350" y="52463701"/>
          <a:ext cx="676275" cy="604938"/>
        </a:xfrm>
        <a:prstGeom prst="rect">
          <a:avLst/>
        </a:prstGeom>
      </xdr:spPr>
    </xdr:pic>
    <xdr:clientData/>
  </xdr:twoCellAnchor>
  <xdr:twoCellAnchor editAs="oneCell">
    <xdr:from>
      <xdr:col>5</xdr:col>
      <xdr:colOff>733425</xdr:colOff>
      <xdr:row>73</xdr:row>
      <xdr:rowOff>38100</xdr:rowOff>
    </xdr:from>
    <xdr:to>
      <xdr:col>5</xdr:col>
      <xdr:colOff>1007776</xdr:colOff>
      <xdr:row>73</xdr:row>
      <xdr:rowOff>638175</xdr:rowOff>
    </xdr:to>
    <xdr:pic>
      <xdr:nvPicPr>
        <xdr:cNvPr id="142" name="Imagen 141">
          <a:extLst>
            <a:ext uri="{FF2B5EF4-FFF2-40B4-BE49-F238E27FC236}">
              <a16:creationId xmlns:a16="http://schemas.microsoft.com/office/drawing/2014/main" id="{D8BB8876-7B09-F23F-7ED2-6810DB1DBB56}"/>
            </a:ext>
          </a:extLst>
        </xdr:cNvPr>
        <xdr:cNvPicPr>
          <a:picLocks noChangeAspect="1"/>
        </xdr:cNvPicPr>
      </xdr:nvPicPr>
      <xdr:blipFill>
        <a:blip xmlns:r="http://schemas.openxmlformats.org/officeDocument/2006/relationships" r:embed="rId108"/>
        <a:stretch>
          <a:fillRect/>
        </a:stretch>
      </xdr:blipFill>
      <xdr:spPr>
        <a:xfrm>
          <a:off x="12534900" y="53120925"/>
          <a:ext cx="274351" cy="600075"/>
        </a:xfrm>
        <a:prstGeom prst="rect">
          <a:avLst/>
        </a:prstGeom>
      </xdr:spPr>
    </xdr:pic>
    <xdr:clientData/>
  </xdr:twoCellAnchor>
  <xdr:twoCellAnchor editAs="oneCell">
    <xdr:from>
      <xdr:col>5</xdr:col>
      <xdr:colOff>628651</xdr:colOff>
      <xdr:row>81</xdr:row>
      <xdr:rowOff>38100</xdr:rowOff>
    </xdr:from>
    <xdr:to>
      <xdr:col>5</xdr:col>
      <xdr:colOff>1124459</xdr:colOff>
      <xdr:row>81</xdr:row>
      <xdr:rowOff>619125</xdr:rowOff>
    </xdr:to>
    <xdr:pic>
      <xdr:nvPicPr>
        <xdr:cNvPr id="144" name="Imagen 143">
          <a:extLst>
            <a:ext uri="{FF2B5EF4-FFF2-40B4-BE49-F238E27FC236}">
              <a16:creationId xmlns:a16="http://schemas.microsoft.com/office/drawing/2014/main" id="{A399C41F-BD87-08C7-FDCF-195FAB33B046}"/>
            </a:ext>
          </a:extLst>
        </xdr:cNvPr>
        <xdr:cNvPicPr>
          <a:picLocks noChangeAspect="1"/>
        </xdr:cNvPicPr>
      </xdr:nvPicPr>
      <xdr:blipFill>
        <a:blip xmlns:r="http://schemas.openxmlformats.org/officeDocument/2006/relationships" r:embed="rId109"/>
        <a:stretch>
          <a:fillRect/>
        </a:stretch>
      </xdr:blipFill>
      <xdr:spPr>
        <a:xfrm>
          <a:off x="12430126" y="58454925"/>
          <a:ext cx="495808" cy="581025"/>
        </a:xfrm>
        <a:prstGeom prst="rect">
          <a:avLst/>
        </a:prstGeom>
      </xdr:spPr>
    </xdr:pic>
    <xdr:clientData/>
  </xdr:twoCellAnchor>
  <xdr:twoCellAnchor editAs="oneCell">
    <xdr:from>
      <xdr:col>5</xdr:col>
      <xdr:colOff>552451</xdr:colOff>
      <xdr:row>83</xdr:row>
      <xdr:rowOff>38100</xdr:rowOff>
    </xdr:from>
    <xdr:to>
      <xdr:col>5</xdr:col>
      <xdr:colOff>1104900</xdr:colOff>
      <xdr:row>83</xdr:row>
      <xdr:rowOff>640423</xdr:rowOff>
    </xdr:to>
    <xdr:pic>
      <xdr:nvPicPr>
        <xdr:cNvPr id="145" name="Imagen 144">
          <a:extLst>
            <a:ext uri="{FF2B5EF4-FFF2-40B4-BE49-F238E27FC236}">
              <a16:creationId xmlns:a16="http://schemas.microsoft.com/office/drawing/2014/main" id="{48727111-598B-681C-073D-591903589534}"/>
            </a:ext>
          </a:extLst>
        </xdr:cNvPr>
        <xdr:cNvPicPr>
          <a:picLocks noChangeAspect="1"/>
        </xdr:cNvPicPr>
      </xdr:nvPicPr>
      <xdr:blipFill>
        <a:blip xmlns:r="http://schemas.openxmlformats.org/officeDocument/2006/relationships" r:embed="rId110"/>
        <a:stretch>
          <a:fillRect/>
        </a:stretch>
      </xdr:blipFill>
      <xdr:spPr>
        <a:xfrm>
          <a:off x="12353926" y="59788425"/>
          <a:ext cx="552449" cy="602323"/>
        </a:xfrm>
        <a:prstGeom prst="rect">
          <a:avLst/>
        </a:prstGeom>
      </xdr:spPr>
    </xdr:pic>
    <xdr:clientData/>
  </xdr:twoCellAnchor>
  <xdr:twoCellAnchor editAs="oneCell">
    <xdr:from>
      <xdr:col>5</xdr:col>
      <xdr:colOff>457201</xdr:colOff>
      <xdr:row>78</xdr:row>
      <xdr:rowOff>47626</xdr:rowOff>
    </xdr:from>
    <xdr:to>
      <xdr:col>5</xdr:col>
      <xdr:colOff>1400175</xdr:colOff>
      <xdr:row>78</xdr:row>
      <xdr:rowOff>639932</xdr:rowOff>
    </xdr:to>
    <xdr:pic>
      <xdr:nvPicPr>
        <xdr:cNvPr id="146" name="Imagen 145">
          <a:extLst>
            <a:ext uri="{FF2B5EF4-FFF2-40B4-BE49-F238E27FC236}">
              <a16:creationId xmlns:a16="http://schemas.microsoft.com/office/drawing/2014/main" id="{D87AE4DB-EEC0-17DA-9EBE-CD96856DBC82}"/>
            </a:ext>
          </a:extLst>
        </xdr:cNvPr>
        <xdr:cNvPicPr>
          <a:picLocks noChangeAspect="1"/>
        </xdr:cNvPicPr>
      </xdr:nvPicPr>
      <xdr:blipFill>
        <a:blip xmlns:r="http://schemas.openxmlformats.org/officeDocument/2006/relationships" r:embed="rId111"/>
        <a:stretch>
          <a:fillRect/>
        </a:stretch>
      </xdr:blipFill>
      <xdr:spPr>
        <a:xfrm>
          <a:off x="12258676" y="56464201"/>
          <a:ext cx="942974" cy="592306"/>
        </a:xfrm>
        <a:prstGeom prst="rect">
          <a:avLst/>
        </a:prstGeom>
      </xdr:spPr>
    </xdr:pic>
    <xdr:clientData/>
  </xdr:twoCellAnchor>
  <xdr:twoCellAnchor editAs="oneCell">
    <xdr:from>
      <xdr:col>5</xdr:col>
      <xdr:colOff>676275</xdr:colOff>
      <xdr:row>79</xdr:row>
      <xdr:rowOff>38100</xdr:rowOff>
    </xdr:from>
    <xdr:to>
      <xdr:col>5</xdr:col>
      <xdr:colOff>1126812</xdr:colOff>
      <xdr:row>79</xdr:row>
      <xdr:rowOff>657225</xdr:rowOff>
    </xdr:to>
    <xdr:pic>
      <xdr:nvPicPr>
        <xdr:cNvPr id="147" name="Imagen 146">
          <a:extLst>
            <a:ext uri="{FF2B5EF4-FFF2-40B4-BE49-F238E27FC236}">
              <a16:creationId xmlns:a16="http://schemas.microsoft.com/office/drawing/2014/main" id="{1552AA5D-97AF-5456-71C0-F966364B906D}"/>
            </a:ext>
          </a:extLst>
        </xdr:cNvPr>
        <xdr:cNvPicPr>
          <a:picLocks noChangeAspect="1"/>
        </xdr:cNvPicPr>
      </xdr:nvPicPr>
      <xdr:blipFill>
        <a:blip xmlns:r="http://schemas.openxmlformats.org/officeDocument/2006/relationships" r:embed="rId112"/>
        <a:stretch>
          <a:fillRect/>
        </a:stretch>
      </xdr:blipFill>
      <xdr:spPr>
        <a:xfrm>
          <a:off x="12477750" y="57121425"/>
          <a:ext cx="450537" cy="619125"/>
        </a:xfrm>
        <a:prstGeom prst="rect">
          <a:avLst/>
        </a:prstGeom>
      </xdr:spPr>
    </xdr:pic>
    <xdr:clientData/>
  </xdr:twoCellAnchor>
  <xdr:twoCellAnchor editAs="oneCell">
    <xdr:from>
      <xdr:col>5</xdr:col>
      <xdr:colOff>428625</xdr:colOff>
      <xdr:row>60</xdr:row>
      <xdr:rowOff>38101</xdr:rowOff>
    </xdr:from>
    <xdr:to>
      <xdr:col>5</xdr:col>
      <xdr:colOff>1209675</xdr:colOff>
      <xdr:row>61</xdr:row>
      <xdr:rowOff>1837</xdr:rowOff>
    </xdr:to>
    <xdr:pic>
      <xdr:nvPicPr>
        <xdr:cNvPr id="119" name="Imagen 118">
          <a:extLst>
            <a:ext uri="{FF2B5EF4-FFF2-40B4-BE49-F238E27FC236}">
              <a16:creationId xmlns:a16="http://schemas.microsoft.com/office/drawing/2014/main" id="{D54BDFF9-738B-14FC-53B7-FCC0C3EE8015}"/>
            </a:ext>
          </a:extLst>
        </xdr:cNvPr>
        <xdr:cNvPicPr>
          <a:picLocks noChangeAspect="1"/>
        </xdr:cNvPicPr>
      </xdr:nvPicPr>
      <xdr:blipFill>
        <a:blip xmlns:r="http://schemas.openxmlformats.org/officeDocument/2006/relationships" r:embed="rId113"/>
        <a:stretch>
          <a:fillRect/>
        </a:stretch>
      </xdr:blipFill>
      <xdr:spPr>
        <a:xfrm>
          <a:off x="12230100" y="44453176"/>
          <a:ext cx="781050" cy="630486"/>
        </a:xfrm>
        <a:prstGeom prst="rect">
          <a:avLst/>
        </a:prstGeom>
      </xdr:spPr>
    </xdr:pic>
    <xdr:clientData/>
  </xdr:twoCellAnchor>
  <xdr:twoCellAnchor editAs="oneCell">
    <xdr:from>
      <xdr:col>5</xdr:col>
      <xdr:colOff>533400</xdr:colOff>
      <xdr:row>91</xdr:row>
      <xdr:rowOff>47626</xdr:rowOff>
    </xdr:from>
    <xdr:to>
      <xdr:col>5</xdr:col>
      <xdr:colOff>1314450</xdr:colOff>
      <xdr:row>91</xdr:row>
      <xdr:rowOff>635478</xdr:rowOff>
    </xdr:to>
    <xdr:pic>
      <xdr:nvPicPr>
        <xdr:cNvPr id="143" name="Imagen 142">
          <a:extLst>
            <a:ext uri="{FF2B5EF4-FFF2-40B4-BE49-F238E27FC236}">
              <a16:creationId xmlns:a16="http://schemas.microsoft.com/office/drawing/2014/main" id="{3AF575D4-62E6-012D-2C4E-CBB110958E98}"/>
            </a:ext>
          </a:extLst>
        </xdr:cNvPr>
        <xdr:cNvPicPr>
          <a:picLocks noChangeAspect="1"/>
        </xdr:cNvPicPr>
      </xdr:nvPicPr>
      <xdr:blipFill>
        <a:blip xmlns:r="http://schemas.openxmlformats.org/officeDocument/2006/relationships" r:embed="rId114"/>
        <a:stretch>
          <a:fillRect/>
        </a:stretch>
      </xdr:blipFill>
      <xdr:spPr>
        <a:xfrm>
          <a:off x="12334875" y="73799701"/>
          <a:ext cx="781050" cy="587852"/>
        </a:xfrm>
        <a:prstGeom prst="rect">
          <a:avLst/>
        </a:prstGeom>
      </xdr:spPr>
    </xdr:pic>
    <xdr:clientData/>
  </xdr:twoCellAnchor>
  <xdr:twoCellAnchor editAs="oneCell">
    <xdr:from>
      <xdr:col>5</xdr:col>
      <xdr:colOff>76201</xdr:colOff>
      <xdr:row>109</xdr:row>
      <xdr:rowOff>66676</xdr:rowOff>
    </xdr:from>
    <xdr:to>
      <xdr:col>5</xdr:col>
      <xdr:colOff>1619251</xdr:colOff>
      <xdr:row>109</xdr:row>
      <xdr:rowOff>1087226</xdr:rowOff>
    </xdr:to>
    <xdr:pic>
      <xdr:nvPicPr>
        <xdr:cNvPr id="148" name="Imagen 147">
          <a:extLst>
            <a:ext uri="{FF2B5EF4-FFF2-40B4-BE49-F238E27FC236}">
              <a16:creationId xmlns:a16="http://schemas.microsoft.com/office/drawing/2014/main" id="{9C942E44-F778-E00C-0193-FCFB3E548BA0}"/>
            </a:ext>
          </a:extLst>
        </xdr:cNvPr>
        <xdr:cNvPicPr>
          <a:picLocks noChangeAspect="1"/>
        </xdr:cNvPicPr>
      </xdr:nvPicPr>
      <xdr:blipFill>
        <a:blip xmlns:r="http://schemas.openxmlformats.org/officeDocument/2006/relationships" r:embed="rId115"/>
        <a:stretch>
          <a:fillRect/>
        </a:stretch>
      </xdr:blipFill>
      <xdr:spPr>
        <a:xfrm>
          <a:off x="11877676" y="87401401"/>
          <a:ext cx="1543050" cy="1020550"/>
        </a:xfrm>
        <a:prstGeom prst="rect">
          <a:avLst/>
        </a:prstGeom>
      </xdr:spPr>
    </xdr:pic>
    <xdr:clientData/>
  </xdr:twoCellAnchor>
  <xdr:twoCellAnchor editAs="oneCell">
    <xdr:from>
      <xdr:col>5</xdr:col>
      <xdr:colOff>360216</xdr:colOff>
      <xdr:row>112</xdr:row>
      <xdr:rowOff>19050</xdr:rowOff>
    </xdr:from>
    <xdr:to>
      <xdr:col>5</xdr:col>
      <xdr:colOff>1428750</xdr:colOff>
      <xdr:row>112</xdr:row>
      <xdr:rowOff>798985</xdr:rowOff>
    </xdr:to>
    <xdr:pic>
      <xdr:nvPicPr>
        <xdr:cNvPr id="149" name="Imagen 148">
          <a:extLst>
            <a:ext uri="{FF2B5EF4-FFF2-40B4-BE49-F238E27FC236}">
              <a16:creationId xmlns:a16="http://schemas.microsoft.com/office/drawing/2014/main" id="{73E05279-8141-B0BC-8AB0-2A7CA5A725A1}"/>
            </a:ext>
          </a:extLst>
        </xdr:cNvPr>
        <xdr:cNvPicPr>
          <a:picLocks noChangeAspect="1"/>
        </xdr:cNvPicPr>
      </xdr:nvPicPr>
      <xdr:blipFill>
        <a:blip xmlns:r="http://schemas.openxmlformats.org/officeDocument/2006/relationships" r:embed="rId116"/>
        <a:stretch>
          <a:fillRect/>
        </a:stretch>
      </xdr:blipFill>
      <xdr:spPr>
        <a:xfrm>
          <a:off x="12161691" y="90535125"/>
          <a:ext cx="1068534" cy="7799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2F33C-D833-403F-8729-8BD2D7FB85E4}">
  <dimension ref="A1:EF136"/>
  <sheetViews>
    <sheetView topLeftCell="A97" workbookViewId="0">
      <selection activeCell="E128" sqref="E128"/>
    </sheetView>
  </sheetViews>
  <sheetFormatPr baseColWidth="10" defaultRowHeight="15" x14ac:dyDescent="0.25"/>
  <cols>
    <col min="1" max="1" width="5.28515625" customWidth="1"/>
    <col min="2" max="2" width="18.85546875" style="42" customWidth="1"/>
    <col min="3" max="3" width="19.5703125" customWidth="1"/>
    <col min="4" max="4" width="14.7109375" customWidth="1"/>
    <col min="14" max="14" width="19.85546875" style="59" customWidth="1"/>
    <col min="15" max="15" width="11.42578125" style="58"/>
    <col min="16" max="16" width="11.42578125" style="57"/>
    <col min="17" max="18" width="11.42578125" style="59"/>
    <col min="19" max="20" width="11.5703125" style="59" bestFit="1" customWidth="1"/>
    <col min="21" max="21" width="14.5703125" style="59" bestFit="1" customWidth="1"/>
    <col min="22" max="22" width="11.42578125" style="58"/>
    <col min="23" max="25" width="11.42578125" style="57"/>
    <col min="26" max="31" width="11.42578125" style="58"/>
    <col min="32" max="32" width="13.42578125" style="58" customWidth="1"/>
  </cols>
  <sheetData>
    <row r="1" spans="1:136" x14ac:dyDescent="0.25">
      <c r="G1" s="129">
        <f>+SUBTOTAL(9,G3:G135)</f>
        <v>108373</v>
      </c>
      <c r="H1" s="129"/>
      <c r="I1" s="129"/>
      <c r="N1" s="130"/>
      <c r="P1" s="131"/>
      <c r="Q1" s="130"/>
      <c r="R1" s="130"/>
      <c r="S1" s="130"/>
      <c r="T1" s="130"/>
      <c r="U1" s="130">
        <f>+SUBTOTAL(9,U3:U132)</f>
        <v>0</v>
      </c>
      <c r="W1" s="131"/>
      <c r="X1" s="131"/>
      <c r="Y1" s="131"/>
    </row>
    <row r="2" spans="1:136" s="41" customFormat="1" ht="50.25" customHeight="1" x14ac:dyDescent="0.25">
      <c r="A2" s="83" t="s">
        <v>275</v>
      </c>
      <c r="B2" s="83" t="s">
        <v>276</v>
      </c>
      <c r="C2" s="83" t="s">
        <v>277</v>
      </c>
      <c r="D2" s="83" t="s">
        <v>278</v>
      </c>
      <c r="E2" s="84" t="s">
        <v>279</v>
      </c>
      <c r="F2" s="132" t="s">
        <v>510</v>
      </c>
      <c r="G2" s="132" t="s">
        <v>8</v>
      </c>
      <c r="H2" s="132" t="s">
        <v>519</v>
      </c>
      <c r="I2" s="132" t="s">
        <v>520</v>
      </c>
      <c r="J2" s="133" t="s">
        <v>232</v>
      </c>
      <c r="K2" s="133" t="s">
        <v>265</v>
      </c>
      <c r="L2" s="133" t="s">
        <v>9</v>
      </c>
      <c r="M2" s="133" t="s">
        <v>266</v>
      </c>
      <c r="N2" s="47" t="s">
        <v>10</v>
      </c>
      <c r="O2" s="47" t="s">
        <v>11</v>
      </c>
      <c r="P2" s="134" t="s">
        <v>12</v>
      </c>
      <c r="Q2" s="47" t="s">
        <v>13</v>
      </c>
      <c r="R2" s="72" t="s">
        <v>512</v>
      </c>
      <c r="S2" s="56" t="s">
        <v>14</v>
      </c>
      <c r="T2" s="56" t="s">
        <v>15</v>
      </c>
      <c r="U2" s="47" t="s">
        <v>16</v>
      </c>
      <c r="V2" s="135" t="s">
        <v>17</v>
      </c>
      <c r="W2" s="134" t="s">
        <v>18</v>
      </c>
      <c r="X2" s="134" t="s">
        <v>19</v>
      </c>
      <c r="Y2" s="134" t="s">
        <v>20</v>
      </c>
      <c r="Z2" s="135" t="s">
        <v>21</v>
      </c>
      <c r="AA2" s="135" t="s">
        <v>22</v>
      </c>
      <c r="AB2" s="135" t="s">
        <v>23</v>
      </c>
      <c r="AC2" s="135" t="s">
        <v>24</v>
      </c>
      <c r="AD2" s="135" t="s">
        <v>25</v>
      </c>
      <c r="AE2" s="135" t="s">
        <v>26</v>
      </c>
      <c r="AF2" s="135" t="s">
        <v>27</v>
      </c>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row>
    <row r="3" spans="1:136" s="71" customFormat="1" ht="26.25" customHeight="1" x14ac:dyDescent="0.2">
      <c r="A3" s="136">
        <v>1</v>
      </c>
      <c r="B3" s="136" t="s">
        <v>30</v>
      </c>
      <c r="C3" s="137" t="s">
        <v>135</v>
      </c>
      <c r="D3" s="136" t="s">
        <v>284</v>
      </c>
      <c r="E3" s="138" t="s">
        <v>285</v>
      </c>
      <c r="F3" s="136" t="s">
        <v>287</v>
      </c>
      <c r="G3" s="139">
        <v>200</v>
      </c>
      <c r="H3" s="139">
        <f>'ARTICULOS DE OF. ASEO Y CAFET.'!$C$6</f>
        <v>0</v>
      </c>
      <c r="I3" s="139">
        <f>'ARTICULOS DE OF. ASEO Y CAFET.'!$C$7</f>
        <v>0</v>
      </c>
      <c r="J3" s="140">
        <f>IFERROR(VLOOKUP($B3,'ARTICULOS DE OF. ASEO Y CAFET.'!$B11:$AF144,9,0),"-")</f>
        <v>0</v>
      </c>
      <c r="K3" s="140">
        <f>IFERROR(VLOOKUP($B3,'ARTICULOS DE OF. ASEO Y CAFET.'!$B11:$AF144,10,0),"-")</f>
        <v>0</v>
      </c>
      <c r="L3" s="140">
        <f>IFERROR(VLOOKUP($B3,'ARTICULOS DE OF. ASEO Y CAFET.'!$B11:$AF144,11,0),"-")</f>
        <v>0</v>
      </c>
      <c r="M3" s="140">
        <f>IFERROR(VLOOKUP($B3,'ARTICULOS DE OF. ASEO Y CAFET.'!$B11:$AF144,12,0),"-")</f>
        <v>0</v>
      </c>
      <c r="N3" s="141">
        <f>IFERROR(VLOOKUP($B3,'ARTICULOS DE OF. ASEO Y CAFET.'!$B11:$AF144,13,0),"-")</f>
        <v>0</v>
      </c>
      <c r="O3" s="140">
        <f>IFERROR(VLOOKUP($B3,'ARTICULOS DE OF. ASEO Y CAFET.'!$B11:$AF144,14,0),"-")</f>
        <v>0</v>
      </c>
      <c r="P3" s="140">
        <f>IFERROR(VLOOKUP($B3,'ARTICULOS DE OF. ASEO Y CAFET.'!$B11:$AF144,15,0),"-")</f>
        <v>0</v>
      </c>
      <c r="Q3" s="141">
        <f>IFERROR(VLOOKUP($B3,'ARTICULOS DE OF. ASEO Y CAFET.'!$B11:$AF144,16,0),"-")</f>
        <v>0</v>
      </c>
      <c r="R3" s="142">
        <f>IFERROR(VLOOKUP($B3,'ARTICULOS DE OF. ASEO Y CAFET.'!$B11:$AF144,17,0),"-")</f>
        <v>0</v>
      </c>
      <c r="S3" s="141">
        <f>IFERROR(VLOOKUP($B3,'ARTICULOS DE OF. ASEO Y CAFET.'!$B11:$AF144,18,0),"-")</f>
        <v>0</v>
      </c>
      <c r="T3" s="141">
        <f>IFERROR(VLOOKUP($B3,'ARTICULOS DE OF. ASEO Y CAFET.'!$B11:$AF144,19,0),"-")</f>
        <v>0</v>
      </c>
      <c r="U3" s="141">
        <f>IFERROR(VLOOKUP($B3,'ARTICULOS DE OF. ASEO Y CAFET.'!$B11:$AF144,20,0),"-")</f>
        <v>0</v>
      </c>
      <c r="V3" s="140">
        <f>IFERROR(VLOOKUP($B3,'ARTICULOS DE OF. ASEO Y CAFET.'!$B11:$AF144,21,0),"-")</f>
        <v>0</v>
      </c>
      <c r="W3" s="142">
        <f>IFERROR(VLOOKUP($B3,'ARTICULOS DE OF. ASEO Y CAFET.'!$B11:$AF144,22,0),"-")</f>
        <v>0</v>
      </c>
      <c r="X3" s="142">
        <f>IFERROR(VLOOKUP($B3,'ARTICULOS DE OF. ASEO Y CAFET.'!$B11:$AF144,23,0),"-")</f>
        <v>0</v>
      </c>
      <c r="Y3" s="142">
        <f>IFERROR(VLOOKUP($B3,'ARTICULOS DE OF. ASEO Y CAFET.'!$B11:$AF144,24,0),"-")</f>
        <v>0</v>
      </c>
      <c r="Z3" s="140">
        <f>IFERROR(VLOOKUP($B3,'ARTICULOS DE OF. ASEO Y CAFET.'!$B11:$AF144,25,0),"-")</f>
        <v>0</v>
      </c>
      <c r="AA3" s="140">
        <f>IFERROR(VLOOKUP($B3,'ARTICULOS DE OF. ASEO Y CAFET.'!$B11:$AF144,26,0),"-")</f>
        <v>0</v>
      </c>
      <c r="AB3" s="140">
        <f>IFERROR(VLOOKUP($B3,'ARTICULOS DE OF. ASEO Y CAFET.'!$B11:$AF144,27,0),"-")</f>
        <v>0</v>
      </c>
      <c r="AC3" s="140">
        <f>IFERROR(VLOOKUP($B3,'ARTICULOS DE OF. ASEO Y CAFET.'!$B11:$AF144,28,0),"-")</f>
        <v>0</v>
      </c>
      <c r="AD3" s="140">
        <f>IFERROR(VLOOKUP($B3,'ARTICULOS DE OF. ASEO Y CAFET.'!$B11:$AF144,29,0),"-")</f>
        <v>0</v>
      </c>
      <c r="AE3" s="140">
        <f>IFERROR(VLOOKUP($B3,'ARTICULOS DE OF. ASEO Y CAFET.'!$B11:$AF144,30,0),"-")</f>
        <v>0</v>
      </c>
      <c r="AF3" s="140">
        <f>IFERROR(VLOOKUP($B3,'ARTICULOS DE OF. ASEO Y CAFET.'!$B11:$AF144,31,0),"-")</f>
        <v>0</v>
      </c>
    </row>
    <row r="4" spans="1:136" s="71" customFormat="1" ht="26.25" customHeight="1" x14ac:dyDescent="0.2">
      <c r="A4" s="136">
        <f>+A3+1</f>
        <v>2</v>
      </c>
      <c r="B4" s="136" t="s">
        <v>33</v>
      </c>
      <c r="C4" s="137" t="s">
        <v>138</v>
      </c>
      <c r="D4" s="136" t="s">
        <v>284</v>
      </c>
      <c r="E4" s="138" t="s">
        <v>288</v>
      </c>
      <c r="F4" s="136" t="s">
        <v>226</v>
      </c>
      <c r="G4" s="139">
        <v>60</v>
      </c>
      <c r="H4" s="139">
        <f>'ARTICULOS DE OF. ASEO Y CAFET.'!$C$6</f>
        <v>0</v>
      </c>
      <c r="I4" s="139">
        <f>'ARTICULOS DE OF. ASEO Y CAFET.'!$C$7</f>
        <v>0</v>
      </c>
      <c r="J4" s="140">
        <f>IFERROR(VLOOKUP($B4,'ARTICULOS DE OF. ASEO Y CAFET.'!$B12:$AF145,9,0),"-")</f>
        <v>0</v>
      </c>
      <c r="K4" s="140">
        <f>IFERROR(VLOOKUP($B4,'ARTICULOS DE OF. ASEO Y CAFET.'!$B12:$AF145,10,0),"-")</f>
        <v>0</v>
      </c>
      <c r="L4" s="140">
        <f>IFERROR(VLOOKUP($B4,'ARTICULOS DE OF. ASEO Y CAFET.'!$B12:$AF145,11,0),"-")</f>
        <v>0</v>
      </c>
      <c r="M4" s="140">
        <f>IFERROR(VLOOKUP($B4,'ARTICULOS DE OF. ASEO Y CAFET.'!$B12:$AF145,12,0),"-")</f>
        <v>0</v>
      </c>
      <c r="N4" s="141">
        <f>IFERROR(VLOOKUP($B4,'ARTICULOS DE OF. ASEO Y CAFET.'!$B12:$AF145,13,0),"-")</f>
        <v>0</v>
      </c>
      <c r="O4" s="140">
        <f>IFERROR(VLOOKUP($B4,'ARTICULOS DE OF. ASEO Y CAFET.'!$B12:$AF145,14,0),"-")</f>
        <v>0</v>
      </c>
      <c r="P4" s="140">
        <f>IFERROR(VLOOKUP($B4,'ARTICULOS DE OF. ASEO Y CAFET.'!$B12:$AF145,15,0),"-")</f>
        <v>0</v>
      </c>
      <c r="Q4" s="141">
        <f>IFERROR(VLOOKUP($B4,'ARTICULOS DE OF. ASEO Y CAFET.'!$B12:$AF145,16,0),"-")</f>
        <v>0</v>
      </c>
      <c r="R4" s="142">
        <f>IFERROR(VLOOKUP($B4,'ARTICULOS DE OF. ASEO Y CAFET.'!$B12:$AF145,17,0),"-")</f>
        <v>0</v>
      </c>
      <c r="S4" s="141">
        <f>IFERROR(VLOOKUP($B4,'ARTICULOS DE OF. ASEO Y CAFET.'!$B12:$AF145,18,0),"-")</f>
        <v>0</v>
      </c>
      <c r="T4" s="141">
        <f>IFERROR(VLOOKUP($B4,'ARTICULOS DE OF. ASEO Y CAFET.'!$B12:$AF145,19,0),"-")</f>
        <v>0</v>
      </c>
      <c r="U4" s="141">
        <f>IFERROR(VLOOKUP($B4,'ARTICULOS DE OF. ASEO Y CAFET.'!$B12:$AF145,20,0),"-")</f>
        <v>0</v>
      </c>
      <c r="V4" s="140">
        <f>IFERROR(VLOOKUP($B4,'ARTICULOS DE OF. ASEO Y CAFET.'!$B12:$AF145,21,0),"-")</f>
        <v>0</v>
      </c>
      <c r="W4" s="142">
        <f>IFERROR(VLOOKUP($B4,'ARTICULOS DE OF. ASEO Y CAFET.'!$B12:$AF145,22,0),"-")</f>
        <v>0</v>
      </c>
      <c r="X4" s="142">
        <f>IFERROR(VLOOKUP($B4,'ARTICULOS DE OF. ASEO Y CAFET.'!$B12:$AF145,23,0),"-")</f>
        <v>0</v>
      </c>
      <c r="Y4" s="142">
        <f>IFERROR(VLOOKUP($B4,'ARTICULOS DE OF. ASEO Y CAFET.'!$B12:$AF145,24,0),"-")</f>
        <v>0</v>
      </c>
      <c r="Z4" s="140">
        <f>IFERROR(VLOOKUP($B4,'ARTICULOS DE OF. ASEO Y CAFET.'!$B12:$AF145,25,0),"-")</f>
        <v>0</v>
      </c>
      <c r="AA4" s="140">
        <f>IFERROR(VLOOKUP($B4,'ARTICULOS DE OF. ASEO Y CAFET.'!$B12:$AF145,26,0),"-")</f>
        <v>0</v>
      </c>
      <c r="AB4" s="140">
        <f>IFERROR(VLOOKUP($B4,'ARTICULOS DE OF. ASEO Y CAFET.'!$B12:$AF145,27,0),"-")</f>
        <v>0</v>
      </c>
      <c r="AC4" s="140">
        <f>IFERROR(VLOOKUP($B4,'ARTICULOS DE OF. ASEO Y CAFET.'!$B12:$AF145,28,0),"-")</f>
        <v>0</v>
      </c>
      <c r="AD4" s="140">
        <f>IFERROR(VLOOKUP($B4,'ARTICULOS DE OF. ASEO Y CAFET.'!$B12:$AF145,29,0),"-")</f>
        <v>0</v>
      </c>
      <c r="AE4" s="140">
        <f>IFERROR(VLOOKUP($B4,'ARTICULOS DE OF. ASEO Y CAFET.'!$B12:$AF145,30,0),"-")</f>
        <v>0</v>
      </c>
      <c r="AF4" s="140">
        <f>IFERROR(VLOOKUP($B4,'ARTICULOS DE OF. ASEO Y CAFET.'!$B12:$AF145,31,0),"-")</f>
        <v>0</v>
      </c>
    </row>
    <row r="5" spans="1:136" s="71" customFormat="1" ht="26.25" customHeight="1" x14ac:dyDescent="0.2">
      <c r="A5" s="136">
        <f t="shared" ref="A5:A68" si="0">+A4+1</f>
        <v>3</v>
      </c>
      <c r="B5" s="136" t="s">
        <v>34</v>
      </c>
      <c r="C5" s="137" t="s">
        <v>139</v>
      </c>
      <c r="D5" s="136" t="s">
        <v>284</v>
      </c>
      <c r="E5" s="143" t="s">
        <v>289</v>
      </c>
      <c r="F5" s="136" t="s">
        <v>28</v>
      </c>
      <c r="G5" s="136">
        <v>80</v>
      </c>
      <c r="H5" s="139">
        <f>'ARTICULOS DE OF. ASEO Y CAFET.'!$C$6</f>
        <v>0</v>
      </c>
      <c r="I5" s="139">
        <f>'ARTICULOS DE OF. ASEO Y CAFET.'!$C$7</f>
        <v>0</v>
      </c>
      <c r="J5" s="140">
        <f>IFERROR(VLOOKUP($B5,'ARTICULOS DE OF. ASEO Y CAFET.'!$B13:$AF146,9,0),"-")</f>
        <v>0</v>
      </c>
      <c r="K5" s="140">
        <f>IFERROR(VLOOKUP($B5,'ARTICULOS DE OF. ASEO Y CAFET.'!$B13:$AF146,10,0),"-")</f>
        <v>0</v>
      </c>
      <c r="L5" s="140">
        <f>IFERROR(VLOOKUP($B5,'ARTICULOS DE OF. ASEO Y CAFET.'!$B13:$AF146,11,0),"-")</f>
        <v>0</v>
      </c>
      <c r="M5" s="140">
        <f>IFERROR(VLOOKUP($B5,'ARTICULOS DE OF. ASEO Y CAFET.'!$B13:$AF146,12,0),"-")</f>
        <v>0</v>
      </c>
      <c r="N5" s="141">
        <f>IFERROR(VLOOKUP($B5,'ARTICULOS DE OF. ASEO Y CAFET.'!$B13:$AF146,13,0),"-")</f>
        <v>0</v>
      </c>
      <c r="O5" s="140">
        <f>IFERROR(VLOOKUP($B5,'ARTICULOS DE OF. ASEO Y CAFET.'!$B13:$AF146,14,0),"-")</f>
        <v>0</v>
      </c>
      <c r="P5" s="140">
        <f>IFERROR(VLOOKUP($B5,'ARTICULOS DE OF. ASEO Y CAFET.'!$B13:$AF146,15,0),"-")</f>
        <v>0</v>
      </c>
      <c r="Q5" s="141">
        <f>IFERROR(VLOOKUP($B5,'ARTICULOS DE OF. ASEO Y CAFET.'!$B13:$AF146,16,0),"-")</f>
        <v>0</v>
      </c>
      <c r="R5" s="142">
        <f>IFERROR(VLOOKUP($B5,'ARTICULOS DE OF. ASEO Y CAFET.'!$B13:$AF146,17,0),"-")</f>
        <v>0</v>
      </c>
      <c r="S5" s="141">
        <f>IFERROR(VLOOKUP($B5,'ARTICULOS DE OF. ASEO Y CAFET.'!$B13:$AF146,18,0),"-")</f>
        <v>0</v>
      </c>
      <c r="T5" s="141">
        <f>IFERROR(VLOOKUP($B5,'ARTICULOS DE OF. ASEO Y CAFET.'!$B13:$AF146,19,0),"-")</f>
        <v>0</v>
      </c>
      <c r="U5" s="141">
        <f>IFERROR(VLOOKUP($B5,'ARTICULOS DE OF. ASEO Y CAFET.'!$B13:$AF146,20,0),"-")</f>
        <v>0</v>
      </c>
      <c r="V5" s="140">
        <f>IFERROR(VLOOKUP($B5,'ARTICULOS DE OF. ASEO Y CAFET.'!$B13:$AF146,21,0),"-")</f>
        <v>0</v>
      </c>
      <c r="W5" s="142">
        <f>IFERROR(VLOOKUP($B5,'ARTICULOS DE OF. ASEO Y CAFET.'!$B13:$AF146,22,0),"-")</f>
        <v>0</v>
      </c>
      <c r="X5" s="142">
        <f>IFERROR(VLOOKUP($B5,'ARTICULOS DE OF. ASEO Y CAFET.'!$B13:$AF146,23,0),"-")</f>
        <v>0</v>
      </c>
      <c r="Y5" s="142">
        <f>IFERROR(VLOOKUP($B5,'ARTICULOS DE OF. ASEO Y CAFET.'!$B13:$AF146,24,0),"-")</f>
        <v>0</v>
      </c>
      <c r="Z5" s="140">
        <f>IFERROR(VLOOKUP($B5,'ARTICULOS DE OF. ASEO Y CAFET.'!$B13:$AF146,25,0),"-")</f>
        <v>0</v>
      </c>
      <c r="AA5" s="140">
        <f>IFERROR(VLOOKUP($B5,'ARTICULOS DE OF. ASEO Y CAFET.'!$B13:$AF146,26,0),"-")</f>
        <v>0</v>
      </c>
      <c r="AB5" s="140">
        <f>IFERROR(VLOOKUP($B5,'ARTICULOS DE OF. ASEO Y CAFET.'!$B13:$AF146,27,0),"-")</f>
        <v>0</v>
      </c>
      <c r="AC5" s="140">
        <f>IFERROR(VLOOKUP($B5,'ARTICULOS DE OF. ASEO Y CAFET.'!$B13:$AF146,28,0),"-")</f>
        <v>0</v>
      </c>
      <c r="AD5" s="140">
        <f>IFERROR(VLOOKUP($B5,'ARTICULOS DE OF. ASEO Y CAFET.'!$B13:$AF146,29,0),"-")</f>
        <v>0</v>
      </c>
      <c r="AE5" s="140">
        <f>IFERROR(VLOOKUP($B5,'ARTICULOS DE OF. ASEO Y CAFET.'!$B13:$AF146,30,0),"-")</f>
        <v>0</v>
      </c>
      <c r="AF5" s="140">
        <f>IFERROR(VLOOKUP($B5,'ARTICULOS DE OF. ASEO Y CAFET.'!$B13:$AF146,31,0),"-")</f>
        <v>0</v>
      </c>
    </row>
    <row r="6" spans="1:136" s="71" customFormat="1" ht="26.25" customHeight="1" x14ac:dyDescent="0.2">
      <c r="A6" s="136">
        <f t="shared" si="0"/>
        <v>4</v>
      </c>
      <c r="B6" s="136" t="s">
        <v>35</v>
      </c>
      <c r="C6" s="137" t="s">
        <v>140</v>
      </c>
      <c r="D6" s="136" t="s">
        <v>290</v>
      </c>
      <c r="E6" s="138" t="s">
        <v>291</v>
      </c>
      <c r="F6" s="136" t="s">
        <v>28</v>
      </c>
      <c r="G6" s="139">
        <v>800</v>
      </c>
      <c r="H6" s="139">
        <f>'ARTICULOS DE OF. ASEO Y CAFET.'!$C$6</f>
        <v>0</v>
      </c>
      <c r="I6" s="139">
        <f>'ARTICULOS DE OF. ASEO Y CAFET.'!$C$7</f>
        <v>0</v>
      </c>
      <c r="J6" s="140">
        <f>IFERROR(VLOOKUP($B6,'ARTICULOS DE OF. ASEO Y CAFET.'!$B14:$AF147,9,0),"-")</f>
        <v>0</v>
      </c>
      <c r="K6" s="140">
        <f>IFERROR(VLOOKUP($B6,'ARTICULOS DE OF. ASEO Y CAFET.'!$B14:$AF147,10,0),"-")</f>
        <v>0</v>
      </c>
      <c r="L6" s="140">
        <f>IFERROR(VLOOKUP($B6,'ARTICULOS DE OF. ASEO Y CAFET.'!$B14:$AF147,11,0),"-")</f>
        <v>0</v>
      </c>
      <c r="M6" s="140">
        <f>IFERROR(VLOOKUP($B6,'ARTICULOS DE OF. ASEO Y CAFET.'!$B14:$AF147,12,0),"-")</f>
        <v>0</v>
      </c>
      <c r="N6" s="141">
        <f>IFERROR(VLOOKUP($B6,'ARTICULOS DE OF. ASEO Y CAFET.'!$B14:$AF147,13,0),"-")</f>
        <v>0</v>
      </c>
      <c r="O6" s="140">
        <f>IFERROR(VLOOKUP($B6,'ARTICULOS DE OF. ASEO Y CAFET.'!$B14:$AF147,14,0),"-")</f>
        <v>0</v>
      </c>
      <c r="P6" s="140">
        <f>IFERROR(VLOOKUP($B6,'ARTICULOS DE OF. ASEO Y CAFET.'!$B14:$AF147,15,0),"-")</f>
        <v>0</v>
      </c>
      <c r="Q6" s="141">
        <f>IFERROR(VLOOKUP($B6,'ARTICULOS DE OF. ASEO Y CAFET.'!$B14:$AF147,16,0),"-")</f>
        <v>0</v>
      </c>
      <c r="R6" s="142">
        <f>IFERROR(VLOOKUP($B6,'ARTICULOS DE OF. ASEO Y CAFET.'!$B14:$AF147,17,0),"-")</f>
        <v>0</v>
      </c>
      <c r="S6" s="141">
        <f>IFERROR(VLOOKUP($B6,'ARTICULOS DE OF. ASEO Y CAFET.'!$B14:$AF147,18,0),"-")</f>
        <v>0</v>
      </c>
      <c r="T6" s="141">
        <f>IFERROR(VLOOKUP($B6,'ARTICULOS DE OF. ASEO Y CAFET.'!$B14:$AF147,19,0),"-")</f>
        <v>0</v>
      </c>
      <c r="U6" s="141">
        <f>IFERROR(VLOOKUP($B6,'ARTICULOS DE OF. ASEO Y CAFET.'!$B14:$AF147,20,0),"-")</f>
        <v>0</v>
      </c>
      <c r="V6" s="140">
        <f>IFERROR(VLOOKUP($B6,'ARTICULOS DE OF. ASEO Y CAFET.'!$B14:$AF147,21,0),"-")</f>
        <v>0</v>
      </c>
      <c r="W6" s="142">
        <f>IFERROR(VLOOKUP($B6,'ARTICULOS DE OF. ASEO Y CAFET.'!$B14:$AF147,22,0),"-")</f>
        <v>0</v>
      </c>
      <c r="X6" s="142">
        <f>IFERROR(VLOOKUP($B6,'ARTICULOS DE OF. ASEO Y CAFET.'!$B14:$AF147,23,0),"-")</f>
        <v>0</v>
      </c>
      <c r="Y6" s="142">
        <f>IFERROR(VLOOKUP($B6,'ARTICULOS DE OF. ASEO Y CAFET.'!$B14:$AF147,24,0),"-")</f>
        <v>0</v>
      </c>
      <c r="Z6" s="140">
        <f>IFERROR(VLOOKUP($B6,'ARTICULOS DE OF. ASEO Y CAFET.'!$B14:$AF147,25,0),"-")</f>
        <v>0</v>
      </c>
      <c r="AA6" s="140">
        <f>IFERROR(VLOOKUP($B6,'ARTICULOS DE OF. ASEO Y CAFET.'!$B14:$AF147,26,0),"-")</f>
        <v>0</v>
      </c>
      <c r="AB6" s="140">
        <f>IFERROR(VLOOKUP($B6,'ARTICULOS DE OF. ASEO Y CAFET.'!$B14:$AF147,27,0),"-")</f>
        <v>0</v>
      </c>
      <c r="AC6" s="140">
        <f>IFERROR(VLOOKUP($B6,'ARTICULOS DE OF. ASEO Y CAFET.'!$B14:$AF147,28,0),"-")</f>
        <v>0</v>
      </c>
      <c r="AD6" s="140">
        <f>IFERROR(VLOOKUP($B6,'ARTICULOS DE OF. ASEO Y CAFET.'!$B14:$AF147,29,0),"-")</f>
        <v>0</v>
      </c>
      <c r="AE6" s="140">
        <f>IFERROR(VLOOKUP($B6,'ARTICULOS DE OF. ASEO Y CAFET.'!$B14:$AF147,30,0),"-")</f>
        <v>0</v>
      </c>
      <c r="AF6" s="140">
        <f>IFERROR(VLOOKUP($B6,'ARTICULOS DE OF. ASEO Y CAFET.'!$B14:$AF147,31,0),"-")</f>
        <v>0</v>
      </c>
    </row>
    <row r="7" spans="1:136" s="71" customFormat="1" ht="26.25" customHeight="1" x14ac:dyDescent="0.2">
      <c r="A7" s="136">
        <f t="shared" si="0"/>
        <v>5</v>
      </c>
      <c r="B7" s="136" t="s">
        <v>36</v>
      </c>
      <c r="C7" s="137" t="s">
        <v>292</v>
      </c>
      <c r="D7" s="136" t="s">
        <v>284</v>
      </c>
      <c r="E7" s="138" t="s">
        <v>293</v>
      </c>
      <c r="F7" s="136" t="s">
        <v>28</v>
      </c>
      <c r="G7" s="139">
        <v>30</v>
      </c>
      <c r="H7" s="139">
        <f>'ARTICULOS DE OF. ASEO Y CAFET.'!$C$6</f>
        <v>0</v>
      </c>
      <c r="I7" s="139">
        <f>'ARTICULOS DE OF. ASEO Y CAFET.'!$C$7</f>
        <v>0</v>
      </c>
      <c r="J7" s="140">
        <f>IFERROR(VLOOKUP($B7,'ARTICULOS DE OF. ASEO Y CAFET.'!$B15:$AF148,9,0),"-")</f>
        <v>0</v>
      </c>
      <c r="K7" s="140">
        <f>IFERROR(VLOOKUP($B7,'ARTICULOS DE OF. ASEO Y CAFET.'!$B15:$AF148,10,0),"-")</f>
        <v>0</v>
      </c>
      <c r="L7" s="140">
        <f>IFERROR(VLOOKUP($B7,'ARTICULOS DE OF. ASEO Y CAFET.'!$B15:$AF148,11,0),"-")</f>
        <v>0</v>
      </c>
      <c r="M7" s="140">
        <f>IFERROR(VLOOKUP($B7,'ARTICULOS DE OF. ASEO Y CAFET.'!$B15:$AF148,12,0),"-")</f>
        <v>0</v>
      </c>
      <c r="N7" s="141">
        <f>IFERROR(VLOOKUP($B7,'ARTICULOS DE OF. ASEO Y CAFET.'!$B15:$AF148,13,0),"-")</f>
        <v>0</v>
      </c>
      <c r="O7" s="140">
        <f>IFERROR(VLOOKUP($B7,'ARTICULOS DE OF. ASEO Y CAFET.'!$B15:$AF148,14,0),"-")</f>
        <v>0</v>
      </c>
      <c r="P7" s="140">
        <f>IFERROR(VLOOKUP($B7,'ARTICULOS DE OF. ASEO Y CAFET.'!$B15:$AF148,15,0),"-")</f>
        <v>0</v>
      </c>
      <c r="Q7" s="141">
        <f>IFERROR(VLOOKUP($B7,'ARTICULOS DE OF. ASEO Y CAFET.'!$B15:$AF148,16,0),"-")</f>
        <v>0</v>
      </c>
      <c r="R7" s="142">
        <f>IFERROR(VLOOKUP($B7,'ARTICULOS DE OF. ASEO Y CAFET.'!$B15:$AF148,17,0),"-")</f>
        <v>0</v>
      </c>
      <c r="S7" s="141">
        <f>IFERROR(VLOOKUP($B7,'ARTICULOS DE OF. ASEO Y CAFET.'!$B15:$AF148,18,0),"-")</f>
        <v>0</v>
      </c>
      <c r="T7" s="141">
        <f>IFERROR(VLOOKUP($B7,'ARTICULOS DE OF. ASEO Y CAFET.'!$B15:$AF148,19,0),"-")</f>
        <v>0</v>
      </c>
      <c r="U7" s="141">
        <f>IFERROR(VLOOKUP($B7,'ARTICULOS DE OF. ASEO Y CAFET.'!$B15:$AF148,20,0),"-")</f>
        <v>0</v>
      </c>
      <c r="V7" s="140">
        <f>IFERROR(VLOOKUP($B7,'ARTICULOS DE OF. ASEO Y CAFET.'!$B15:$AF148,21,0),"-")</f>
        <v>0</v>
      </c>
      <c r="W7" s="142">
        <f>IFERROR(VLOOKUP($B7,'ARTICULOS DE OF. ASEO Y CAFET.'!$B15:$AF148,22,0),"-")</f>
        <v>0</v>
      </c>
      <c r="X7" s="142">
        <f>IFERROR(VLOOKUP($B7,'ARTICULOS DE OF. ASEO Y CAFET.'!$B15:$AF148,23,0),"-")</f>
        <v>0</v>
      </c>
      <c r="Y7" s="142">
        <f>IFERROR(VLOOKUP($B7,'ARTICULOS DE OF. ASEO Y CAFET.'!$B15:$AF148,24,0),"-")</f>
        <v>0</v>
      </c>
      <c r="Z7" s="140">
        <f>IFERROR(VLOOKUP($B7,'ARTICULOS DE OF. ASEO Y CAFET.'!$B15:$AF148,25,0),"-")</f>
        <v>0</v>
      </c>
      <c r="AA7" s="140">
        <f>IFERROR(VLOOKUP($B7,'ARTICULOS DE OF. ASEO Y CAFET.'!$B15:$AF148,26,0),"-")</f>
        <v>0</v>
      </c>
      <c r="AB7" s="140">
        <f>IFERROR(VLOOKUP($B7,'ARTICULOS DE OF. ASEO Y CAFET.'!$B15:$AF148,27,0),"-")</f>
        <v>0</v>
      </c>
      <c r="AC7" s="140">
        <f>IFERROR(VLOOKUP($B7,'ARTICULOS DE OF. ASEO Y CAFET.'!$B15:$AF148,28,0),"-")</f>
        <v>0</v>
      </c>
      <c r="AD7" s="140">
        <f>IFERROR(VLOOKUP($B7,'ARTICULOS DE OF. ASEO Y CAFET.'!$B15:$AF148,29,0),"-")</f>
        <v>0</v>
      </c>
      <c r="AE7" s="140">
        <f>IFERROR(VLOOKUP($B7,'ARTICULOS DE OF. ASEO Y CAFET.'!$B15:$AF148,30,0),"-")</f>
        <v>0</v>
      </c>
      <c r="AF7" s="140">
        <f>IFERROR(VLOOKUP($B7,'ARTICULOS DE OF. ASEO Y CAFET.'!$B15:$AF148,31,0),"-")</f>
        <v>0</v>
      </c>
    </row>
    <row r="8" spans="1:136" s="71" customFormat="1" ht="26.25" customHeight="1" x14ac:dyDescent="0.2">
      <c r="A8" s="136">
        <f t="shared" si="0"/>
        <v>6</v>
      </c>
      <c r="B8" s="136" t="s">
        <v>39</v>
      </c>
      <c r="C8" s="137" t="s">
        <v>294</v>
      </c>
      <c r="D8" s="139" t="s">
        <v>284</v>
      </c>
      <c r="E8" s="138" t="s">
        <v>295</v>
      </c>
      <c r="F8" s="136" t="s">
        <v>227</v>
      </c>
      <c r="G8" s="139">
        <v>50</v>
      </c>
      <c r="H8" s="139">
        <f>'ARTICULOS DE OF. ASEO Y CAFET.'!$C$6</f>
        <v>0</v>
      </c>
      <c r="I8" s="139">
        <f>'ARTICULOS DE OF. ASEO Y CAFET.'!$C$7</f>
        <v>0</v>
      </c>
      <c r="J8" s="140">
        <f>IFERROR(VLOOKUP($B8,'ARTICULOS DE OF. ASEO Y CAFET.'!$B16:$AF149,9,0),"-")</f>
        <v>0</v>
      </c>
      <c r="K8" s="140">
        <f>IFERROR(VLOOKUP($B8,'ARTICULOS DE OF. ASEO Y CAFET.'!$B16:$AF149,10,0),"-")</f>
        <v>0</v>
      </c>
      <c r="L8" s="140">
        <f>IFERROR(VLOOKUP($B8,'ARTICULOS DE OF. ASEO Y CAFET.'!$B16:$AF149,11,0),"-")</f>
        <v>0</v>
      </c>
      <c r="M8" s="140">
        <f>IFERROR(VLOOKUP($B8,'ARTICULOS DE OF. ASEO Y CAFET.'!$B16:$AF149,12,0),"-")</f>
        <v>0</v>
      </c>
      <c r="N8" s="141">
        <f>IFERROR(VLOOKUP($B8,'ARTICULOS DE OF. ASEO Y CAFET.'!$B16:$AF149,13,0),"-")</f>
        <v>0</v>
      </c>
      <c r="O8" s="140">
        <f>IFERROR(VLOOKUP($B8,'ARTICULOS DE OF. ASEO Y CAFET.'!$B16:$AF149,14,0),"-")</f>
        <v>0</v>
      </c>
      <c r="P8" s="140">
        <f>IFERROR(VLOOKUP($B8,'ARTICULOS DE OF. ASEO Y CAFET.'!$B16:$AF149,15,0),"-")</f>
        <v>0</v>
      </c>
      <c r="Q8" s="141">
        <f>IFERROR(VLOOKUP($B8,'ARTICULOS DE OF. ASEO Y CAFET.'!$B16:$AF149,16,0),"-")</f>
        <v>0</v>
      </c>
      <c r="R8" s="142">
        <f>IFERROR(VLOOKUP($B8,'ARTICULOS DE OF. ASEO Y CAFET.'!$B16:$AF149,17,0),"-")</f>
        <v>0</v>
      </c>
      <c r="S8" s="141">
        <f>IFERROR(VLOOKUP($B8,'ARTICULOS DE OF. ASEO Y CAFET.'!$B16:$AF149,18,0),"-")</f>
        <v>0</v>
      </c>
      <c r="T8" s="141">
        <f>IFERROR(VLOOKUP($B8,'ARTICULOS DE OF. ASEO Y CAFET.'!$B16:$AF149,19,0),"-")</f>
        <v>0</v>
      </c>
      <c r="U8" s="141">
        <f>IFERROR(VLOOKUP($B8,'ARTICULOS DE OF. ASEO Y CAFET.'!$B16:$AF149,20,0),"-")</f>
        <v>0</v>
      </c>
      <c r="V8" s="140">
        <f>IFERROR(VLOOKUP($B8,'ARTICULOS DE OF. ASEO Y CAFET.'!$B16:$AF149,21,0),"-")</f>
        <v>0</v>
      </c>
      <c r="W8" s="142">
        <f>IFERROR(VLOOKUP($B8,'ARTICULOS DE OF. ASEO Y CAFET.'!$B16:$AF149,22,0),"-")</f>
        <v>0</v>
      </c>
      <c r="X8" s="142">
        <f>IFERROR(VLOOKUP($B8,'ARTICULOS DE OF. ASEO Y CAFET.'!$B16:$AF149,23,0),"-")</f>
        <v>0</v>
      </c>
      <c r="Y8" s="142">
        <f>IFERROR(VLOOKUP($B8,'ARTICULOS DE OF. ASEO Y CAFET.'!$B16:$AF149,24,0),"-")</f>
        <v>0</v>
      </c>
      <c r="Z8" s="140">
        <f>IFERROR(VLOOKUP($B8,'ARTICULOS DE OF. ASEO Y CAFET.'!$B16:$AF149,25,0),"-")</f>
        <v>0</v>
      </c>
      <c r="AA8" s="140">
        <f>IFERROR(VLOOKUP($B8,'ARTICULOS DE OF. ASEO Y CAFET.'!$B16:$AF149,26,0),"-")</f>
        <v>0</v>
      </c>
      <c r="AB8" s="140">
        <f>IFERROR(VLOOKUP($B8,'ARTICULOS DE OF. ASEO Y CAFET.'!$B16:$AF149,27,0),"-")</f>
        <v>0</v>
      </c>
      <c r="AC8" s="140">
        <f>IFERROR(VLOOKUP($B8,'ARTICULOS DE OF. ASEO Y CAFET.'!$B16:$AF149,28,0),"-")</f>
        <v>0</v>
      </c>
      <c r="AD8" s="140">
        <f>IFERROR(VLOOKUP($B8,'ARTICULOS DE OF. ASEO Y CAFET.'!$B16:$AF149,29,0),"-")</f>
        <v>0</v>
      </c>
      <c r="AE8" s="140">
        <f>IFERROR(VLOOKUP($B8,'ARTICULOS DE OF. ASEO Y CAFET.'!$B16:$AF149,30,0),"-")</f>
        <v>0</v>
      </c>
      <c r="AF8" s="140">
        <f>IFERROR(VLOOKUP($B8,'ARTICULOS DE OF. ASEO Y CAFET.'!$B16:$AF149,31,0),"-")</f>
        <v>0</v>
      </c>
    </row>
    <row r="9" spans="1:136" s="71" customFormat="1" ht="26.25" customHeight="1" x14ac:dyDescent="0.2">
      <c r="A9" s="136">
        <f t="shared" si="0"/>
        <v>7</v>
      </c>
      <c r="B9" s="139" t="s">
        <v>40</v>
      </c>
      <c r="C9" s="144" t="s">
        <v>142</v>
      </c>
      <c r="D9" s="139" t="s">
        <v>284</v>
      </c>
      <c r="E9" s="138" t="s">
        <v>296</v>
      </c>
      <c r="F9" s="139" t="s">
        <v>227</v>
      </c>
      <c r="G9" s="139">
        <v>12</v>
      </c>
      <c r="H9" s="139">
        <f>'ARTICULOS DE OF. ASEO Y CAFET.'!$C$6</f>
        <v>0</v>
      </c>
      <c r="I9" s="139">
        <f>'ARTICULOS DE OF. ASEO Y CAFET.'!$C$7</f>
        <v>0</v>
      </c>
      <c r="J9" s="140">
        <f>IFERROR(VLOOKUP($B9,'ARTICULOS DE OF. ASEO Y CAFET.'!$B17:$AF150,9,0),"-")</f>
        <v>0</v>
      </c>
      <c r="K9" s="140">
        <f>IFERROR(VLOOKUP($B9,'ARTICULOS DE OF. ASEO Y CAFET.'!$B17:$AF150,10,0),"-")</f>
        <v>0</v>
      </c>
      <c r="L9" s="140">
        <f>IFERROR(VLOOKUP($B9,'ARTICULOS DE OF. ASEO Y CAFET.'!$B17:$AF150,11,0),"-")</f>
        <v>0</v>
      </c>
      <c r="M9" s="140">
        <f>IFERROR(VLOOKUP($B9,'ARTICULOS DE OF. ASEO Y CAFET.'!$B17:$AF150,12,0),"-")</f>
        <v>0</v>
      </c>
      <c r="N9" s="141">
        <f>IFERROR(VLOOKUP($B9,'ARTICULOS DE OF. ASEO Y CAFET.'!$B17:$AF150,13,0),"-")</f>
        <v>0</v>
      </c>
      <c r="O9" s="140">
        <f>IFERROR(VLOOKUP($B9,'ARTICULOS DE OF. ASEO Y CAFET.'!$B17:$AF150,14,0),"-")</f>
        <v>0</v>
      </c>
      <c r="P9" s="140">
        <f>IFERROR(VLOOKUP($B9,'ARTICULOS DE OF. ASEO Y CAFET.'!$B17:$AF150,15,0),"-")</f>
        <v>0</v>
      </c>
      <c r="Q9" s="141">
        <f>IFERROR(VLOOKUP($B9,'ARTICULOS DE OF. ASEO Y CAFET.'!$B17:$AF150,16,0),"-")</f>
        <v>0</v>
      </c>
      <c r="R9" s="142">
        <f>IFERROR(VLOOKUP($B9,'ARTICULOS DE OF. ASEO Y CAFET.'!$B17:$AF150,17,0),"-")</f>
        <v>0</v>
      </c>
      <c r="S9" s="141">
        <f>IFERROR(VLOOKUP($B9,'ARTICULOS DE OF. ASEO Y CAFET.'!$B17:$AF150,18,0),"-")</f>
        <v>0</v>
      </c>
      <c r="T9" s="141">
        <f>IFERROR(VLOOKUP($B9,'ARTICULOS DE OF. ASEO Y CAFET.'!$B17:$AF150,19,0),"-")</f>
        <v>0</v>
      </c>
      <c r="U9" s="141">
        <f>IFERROR(VLOOKUP($B9,'ARTICULOS DE OF. ASEO Y CAFET.'!$B17:$AF150,20,0),"-")</f>
        <v>0</v>
      </c>
      <c r="V9" s="140">
        <f>IFERROR(VLOOKUP($B9,'ARTICULOS DE OF. ASEO Y CAFET.'!$B17:$AF150,21,0),"-")</f>
        <v>0</v>
      </c>
      <c r="W9" s="142">
        <f>IFERROR(VLOOKUP($B9,'ARTICULOS DE OF. ASEO Y CAFET.'!$B17:$AF150,22,0),"-")</f>
        <v>0</v>
      </c>
      <c r="X9" s="142">
        <f>IFERROR(VLOOKUP($B9,'ARTICULOS DE OF. ASEO Y CAFET.'!$B17:$AF150,23,0),"-")</f>
        <v>0</v>
      </c>
      <c r="Y9" s="142">
        <f>IFERROR(VLOOKUP($B9,'ARTICULOS DE OF. ASEO Y CAFET.'!$B17:$AF150,24,0),"-")</f>
        <v>0</v>
      </c>
      <c r="Z9" s="140">
        <f>IFERROR(VLOOKUP($B9,'ARTICULOS DE OF. ASEO Y CAFET.'!$B17:$AF150,25,0),"-")</f>
        <v>0</v>
      </c>
      <c r="AA9" s="140">
        <f>IFERROR(VLOOKUP($B9,'ARTICULOS DE OF. ASEO Y CAFET.'!$B17:$AF150,26,0),"-")</f>
        <v>0</v>
      </c>
      <c r="AB9" s="140">
        <f>IFERROR(VLOOKUP($B9,'ARTICULOS DE OF. ASEO Y CAFET.'!$B17:$AF150,27,0),"-")</f>
        <v>0</v>
      </c>
      <c r="AC9" s="140">
        <f>IFERROR(VLOOKUP($B9,'ARTICULOS DE OF. ASEO Y CAFET.'!$B17:$AF150,28,0),"-")</f>
        <v>0</v>
      </c>
      <c r="AD9" s="140">
        <f>IFERROR(VLOOKUP($B9,'ARTICULOS DE OF. ASEO Y CAFET.'!$B17:$AF150,29,0),"-")</f>
        <v>0</v>
      </c>
      <c r="AE9" s="140">
        <f>IFERROR(VLOOKUP($B9,'ARTICULOS DE OF. ASEO Y CAFET.'!$B17:$AF150,30,0),"-")</f>
        <v>0</v>
      </c>
      <c r="AF9" s="140">
        <f>IFERROR(VLOOKUP($B9,'ARTICULOS DE OF. ASEO Y CAFET.'!$B17:$AF150,31,0),"-")</f>
        <v>0</v>
      </c>
    </row>
    <row r="10" spans="1:136" s="71" customFormat="1" ht="26.25" customHeight="1" x14ac:dyDescent="0.2">
      <c r="A10" s="136">
        <f t="shared" si="0"/>
        <v>8</v>
      </c>
      <c r="B10" s="139" t="s">
        <v>41</v>
      </c>
      <c r="C10" s="144" t="s">
        <v>143</v>
      </c>
      <c r="D10" s="139" t="s">
        <v>284</v>
      </c>
      <c r="E10" s="145" t="s">
        <v>297</v>
      </c>
      <c r="F10" s="136" t="s">
        <v>227</v>
      </c>
      <c r="G10" s="139">
        <v>300</v>
      </c>
      <c r="H10" s="139">
        <f>'ARTICULOS DE OF. ASEO Y CAFET.'!$C$6</f>
        <v>0</v>
      </c>
      <c r="I10" s="139">
        <f>'ARTICULOS DE OF. ASEO Y CAFET.'!$C$7</f>
        <v>0</v>
      </c>
      <c r="J10" s="140">
        <f>IFERROR(VLOOKUP($B10,'ARTICULOS DE OF. ASEO Y CAFET.'!$B18:$AF151,9,0),"-")</f>
        <v>0</v>
      </c>
      <c r="K10" s="140">
        <f>IFERROR(VLOOKUP($B10,'ARTICULOS DE OF. ASEO Y CAFET.'!$B18:$AF151,10,0),"-")</f>
        <v>0</v>
      </c>
      <c r="L10" s="140">
        <f>IFERROR(VLOOKUP($B10,'ARTICULOS DE OF. ASEO Y CAFET.'!$B18:$AF151,11,0),"-")</f>
        <v>0</v>
      </c>
      <c r="M10" s="140">
        <f>IFERROR(VLOOKUP($B10,'ARTICULOS DE OF. ASEO Y CAFET.'!$B18:$AF151,12,0),"-")</f>
        <v>0</v>
      </c>
      <c r="N10" s="141">
        <f>IFERROR(VLOOKUP($B10,'ARTICULOS DE OF. ASEO Y CAFET.'!$B18:$AF151,13,0),"-")</f>
        <v>0</v>
      </c>
      <c r="O10" s="140">
        <f>IFERROR(VLOOKUP($B10,'ARTICULOS DE OF. ASEO Y CAFET.'!$B18:$AF151,14,0),"-")</f>
        <v>0</v>
      </c>
      <c r="P10" s="140">
        <f>IFERROR(VLOOKUP($B10,'ARTICULOS DE OF. ASEO Y CAFET.'!$B18:$AF151,15,0),"-")</f>
        <v>0</v>
      </c>
      <c r="Q10" s="141">
        <f>IFERROR(VLOOKUP($B10,'ARTICULOS DE OF. ASEO Y CAFET.'!$B18:$AF151,16,0),"-")</f>
        <v>0</v>
      </c>
      <c r="R10" s="142">
        <f>IFERROR(VLOOKUP($B10,'ARTICULOS DE OF. ASEO Y CAFET.'!$B18:$AF151,17,0),"-")</f>
        <v>0</v>
      </c>
      <c r="S10" s="141">
        <f>IFERROR(VLOOKUP($B10,'ARTICULOS DE OF. ASEO Y CAFET.'!$B18:$AF151,18,0),"-")</f>
        <v>0</v>
      </c>
      <c r="T10" s="141">
        <f>IFERROR(VLOOKUP($B10,'ARTICULOS DE OF. ASEO Y CAFET.'!$B18:$AF151,19,0),"-")</f>
        <v>0</v>
      </c>
      <c r="U10" s="141">
        <f>IFERROR(VLOOKUP($B10,'ARTICULOS DE OF. ASEO Y CAFET.'!$B18:$AF151,20,0),"-")</f>
        <v>0</v>
      </c>
      <c r="V10" s="140">
        <f>IFERROR(VLOOKUP($B10,'ARTICULOS DE OF. ASEO Y CAFET.'!$B18:$AF151,21,0),"-")</f>
        <v>0</v>
      </c>
      <c r="W10" s="142">
        <f>IFERROR(VLOOKUP($B10,'ARTICULOS DE OF. ASEO Y CAFET.'!$B18:$AF151,22,0),"-")</f>
        <v>0</v>
      </c>
      <c r="X10" s="142">
        <f>IFERROR(VLOOKUP($B10,'ARTICULOS DE OF. ASEO Y CAFET.'!$B18:$AF151,23,0),"-")</f>
        <v>0</v>
      </c>
      <c r="Y10" s="142">
        <f>IFERROR(VLOOKUP($B10,'ARTICULOS DE OF. ASEO Y CAFET.'!$B18:$AF151,24,0),"-")</f>
        <v>0</v>
      </c>
      <c r="Z10" s="140">
        <f>IFERROR(VLOOKUP($B10,'ARTICULOS DE OF. ASEO Y CAFET.'!$B18:$AF151,25,0),"-")</f>
        <v>0</v>
      </c>
      <c r="AA10" s="140">
        <f>IFERROR(VLOOKUP($B10,'ARTICULOS DE OF. ASEO Y CAFET.'!$B18:$AF151,26,0),"-")</f>
        <v>0</v>
      </c>
      <c r="AB10" s="140">
        <f>IFERROR(VLOOKUP($B10,'ARTICULOS DE OF. ASEO Y CAFET.'!$B18:$AF151,27,0),"-")</f>
        <v>0</v>
      </c>
      <c r="AC10" s="140">
        <f>IFERROR(VLOOKUP($B10,'ARTICULOS DE OF. ASEO Y CAFET.'!$B18:$AF151,28,0),"-")</f>
        <v>0</v>
      </c>
      <c r="AD10" s="140">
        <f>IFERROR(VLOOKUP($B10,'ARTICULOS DE OF. ASEO Y CAFET.'!$B18:$AF151,29,0),"-")</f>
        <v>0</v>
      </c>
      <c r="AE10" s="140">
        <f>IFERROR(VLOOKUP($B10,'ARTICULOS DE OF. ASEO Y CAFET.'!$B18:$AF151,30,0),"-")</f>
        <v>0</v>
      </c>
      <c r="AF10" s="140">
        <f>IFERROR(VLOOKUP($B10,'ARTICULOS DE OF. ASEO Y CAFET.'!$B18:$AF151,31,0),"-")</f>
        <v>0</v>
      </c>
    </row>
    <row r="11" spans="1:136" s="71" customFormat="1" ht="26.25" customHeight="1" x14ac:dyDescent="0.2">
      <c r="A11" s="136">
        <f t="shared" si="0"/>
        <v>9</v>
      </c>
      <c r="B11" s="136" t="s">
        <v>42</v>
      </c>
      <c r="C11" s="137" t="s">
        <v>298</v>
      </c>
      <c r="D11" s="136" t="s">
        <v>284</v>
      </c>
      <c r="E11" s="138" t="s">
        <v>299</v>
      </c>
      <c r="F11" s="136" t="s">
        <v>28</v>
      </c>
      <c r="G11" s="139">
        <v>10</v>
      </c>
      <c r="H11" s="139">
        <f>'ARTICULOS DE OF. ASEO Y CAFET.'!$C$6</f>
        <v>0</v>
      </c>
      <c r="I11" s="139">
        <f>'ARTICULOS DE OF. ASEO Y CAFET.'!$C$7</f>
        <v>0</v>
      </c>
      <c r="J11" s="140">
        <f>IFERROR(VLOOKUP($B11,'ARTICULOS DE OF. ASEO Y CAFET.'!$B19:$AF152,9,0),"-")</f>
        <v>0</v>
      </c>
      <c r="K11" s="140">
        <f>IFERROR(VLOOKUP($B11,'ARTICULOS DE OF. ASEO Y CAFET.'!$B19:$AF152,10,0),"-")</f>
        <v>0</v>
      </c>
      <c r="L11" s="140">
        <f>IFERROR(VLOOKUP($B11,'ARTICULOS DE OF. ASEO Y CAFET.'!$B19:$AF152,11,0),"-")</f>
        <v>0</v>
      </c>
      <c r="M11" s="140">
        <f>IFERROR(VLOOKUP($B11,'ARTICULOS DE OF. ASEO Y CAFET.'!$B19:$AF152,12,0),"-")</f>
        <v>0</v>
      </c>
      <c r="N11" s="141">
        <f>IFERROR(VLOOKUP($B11,'ARTICULOS DE OF. ASEO Y CAFET.'!$B19:$AF152,13,0),"-")</f>
        <v>0</v>
      </c>
      <c r="O11" s="140">
        <f>IFERROR(VLOOKUP($B11,'ARTICULOS DE OF. ASEO Y CAFET.'!$B19:$AF152,14,0),"-")</f>
        <v>0</v>
      </c>
      <c r="P11" s="140">
        <f>IFERROR(VLOOKUP($B11,'ARTICULOS DE OF. ASEO Y CAFET.'!$B19:$AF152,15,0),"-")</f>
        <v>0</v>
      </c>
      <c r="Q11" s="141">
        <f>IFERROR(VLOOKUP($B11,'ARTICULOS DE OF. ASEO Y CAFET.'!$B19:$AF152,16,0),"-")</f>
        <v>0</v>
      </c>
      <c r="R11" s="142">
        <f>IFERROR(VLOOKUP($B11,'ARTICULOS DE OF. ASEO Y CAFET.'!$B19:$AF152,17,0),"-")</f>
        <v>0</v>
      </c>
      <c r="S11" s="141">
        <f>IFERROR(VLOOKUP($B11,'ARTICULOS DE OF. ASEO Y CAFET.'!$B19:$AF152,18,0),"-")</f>
        <v>0</v>
      </c>
      <c r="T11" s="141">
        <f>IFERROR(VLOOKUP($B11,'ARTICULOS DE OF. ASEO Y CAFET.'!$B19:$AF152,19,0),"-")</f>
        <v>0</v>
      </c>
      <c r="U11" s="141">
        <f>IFERROR(VLOOKUP($B11,'ARTICULOS DE OF. ASEO Y CAFET.'!$B19:$AF152,20,0),"-")</f>
        <v>0</v>
      </c>
      <c r="V11" s="140">
        <f>IFERROR(VLOOKUP($B11,'ARTICULOS DE OF. ASEO Y CAFET.'!$B19:$AF152,21,0),"-")</f>
        <v>0</v>
      </c>
      <c r="W11" s="142">
        <f>IFERROR(VLOOKUP($B11,'ARTICULOS DE OF. ASEO Y CAFET.'!$B19:$AF152,22,0),"-")</f>
        <v>0</v>
      </c>
      <c r="X11" s="142">
        <f>IFERROR(VLOOKUP($B11,'ARTICULOS DE OF. ASEO Y CAFET.'!$B19:$AF152,23,0),"-")</f>
        <v>0</v>
      </c>
      <c r="Y11" s="142">
        <f>IFERROR(VLOOKUP($B11,'ARTICULOS DE OF. ASEO Y CAFET.'!$B19:$AF152,24,0),"-")</f>
        <v>0</v>
      </c>
      <c r="Z11" s="140">
        <f>IFERROR(VLOOKUP($B11,'ARTICULOS DE OF. ASEO Y CAFET.'!$B19:$AF152,25,0),"-")</f>
        <v>0</v>
      </c>
      <c r="AA11" s="140">
        <f>IFERROR(VLOOKUP($B11,'ARTICULOS DE OF. ASEO Y CAFET.'!$B19:$AF152,26,0),"-")</f>
        <v>0</v>
      </c>
      <c r="AB11" s="140">
        <f>IFERROR(VLOOKUP($B11,'ARTICULOS DE OF. ASEO Y CAFET.'!$B19:$AF152,27,0),"-")</f>
        <v>0</v>
      </c>
      <c r="AC11" s="140">
        <f>IFERROR(VLOOKUP($B11,'ARTICULOS DE OF. ASEO Y CAFET.'!$B19:$AF152,28,0),"-")</f>
        <v>0</v>
      </c>
      <c r="AD11" s="140">
        <f>IFERROR(VLOOKUP($B11,'ARTICULOS DE OF. ASEO Y CAFET.'!$B19:$AF152,29,0),"-")</f>
        <v>0</v>
      </c>
      <c r="AE11" s="140">
        <f>IFERROR(VLOOKUP($B11,'ARTICULOS DE OF. ASEO Y CAFET.'!$B19:$AF152,30,0),"-")</f>
        <v>0</v>
      </c>
      <c r="AF11" s="140">
        <f>IFERROR(VLOOKUP($B11,'ARTICULOS DE OF. ASEO Y CAFET.'!$B19:$AF152,31,0),"-")</f>
        <v>0</v>
      </c>
    </row>
    <row r="12" spans="1:136" s="71" customFormat="1" ht="26.25" customHeight="1" x14ac:dyDescent="0.2">
      <c r="A12" s="136">
        <f t="shared" si="0"/>
        <v>10</v>
      </c>
      <c r="B12" s="139" t="s">
        <v>43</v>
      </c>
      <c r="C12" s="144" t="s">
        <v>300</v>
      </c>
      <c r="D12" s="136" t="s">
        <v>284</v>
      </c>
      <c r="E12" s="138" t="s">
        <v>301</v>
      </c>
      <c r="F12" s="139" t="s">
        <v>225</v>
      </c>
      <c r="G12" s="139">
        <v>100</v>
      </c>
      <c r="H12" s="139">
        <f>'ARTICULOS DE OF. ASEO Y CAFET.'!$C$6</f>
        <v>0</v>
      </c>
      <c r="I12" s="139">
        <f>'ARTICULOS DE OF. ASEO Y CAFET.'!$C$7</f>
        <v>0</v>
      </c>
      <c r="J12" s="140">
        <f>IFERROR(VLOOKUP($B12,'ARTICULOS DE OF. ASEO Y CAFET.'!$B20:$AF153,9,0),"-")</f>
        <v>0</v>
      </c>
      <c r="K12" s="140">
        <f>IFERROR(VLOOKUP($B12,'ARTICULOS DE OF. ASEO Y CAFET.'!$B20:$AF153,10,0),"-")</f>
        <v>0</v>
      </c>
      <c r="L12" s="140">
        <f>IFERROR(VLOOKUP($B12,'ARTICULOS DE OF. ASEO Y CAFET.'!$B20:$AF153,11,0),"-")</f>
        <v>0</v>
      </c>
      <c r="M12" s="140">
        <f>IFERROR(VLOOKUP($B12,'ARTICULOS DE OF. ASEO Y CAFET.'!$B20:$AF153,12,0),"-")</f>
        <v>0</v>
      </c>
      <c r="N12" s="141">
        <f>IFERROR(VLOOKUP($B12,'ARTICULOS DE OF. ASEO Y CAFET.'!$B20:$AF153,13,0),"-")</f>
        <v>0</v>
      </c>
      <c r="O12" s="140">
        <f>IFERROR(VLOOKUP($B12,'ARTICULOS DE OF. ASEO Y CAFET.'!$B20:$AF153,14,0),"-")</f>
        <v>0</v>
      </c>
      <c r="P12" s="140">
        <f>IFERROR(VLOOKUP($B12,'ARTICULOS DE OF. ASEO Y CAFET.'!$B20:$AF153,15,0),"-")</f>
        <v>0</v>
      </c>
      <c r="Q12" s="141">
        <f>IFERROR(VLOOKUP($B12,'ARTICULOS DE OF. ASEO Y CAFET.'!$B20:$AF153,16,0),"-")</f>
        <v>0</v>
      </c>
      <c r="R12" s="142">
        <f>IFERROR(VLOOKUP($B12,'ARTICULOS DE OF. ASEO Y CAFET.'!$B20:$AF153,17,0),"-")</f>
        <v>0</v>
      </c>
      <c r="S12" s="141">
        <f>IFERROR(VLOOKUP($B12,'ARTICULOS DE OF. ASEO Y CAFET.'!$B20:$AF153,18,0),"-")</f>
        <v>0</v>
      </c>
      <c r="T12" s="141">
        <f>IFERROR(VLOOKUP($B12,'ARTICULOS DE OF. ASEO Y CAFET.'!$B20:$AF153,19,0),"-")</f>
        <v>0</v>
      </c>
      <c r="U12" s="141">
        <f>IFERROR(VLOOKUP($B12,'ARTICULOS DE OF. ASEO Y CAFET.'!$B20:$AF153,20,0),"-")</f>
        <v>0</v>
      </c>
      <c r="V12" s="140">
        <f>IFERROR(VLOOKUP($B12,'ARTICULOS DE OF. ASEO Y CAFET.'!$B20:$AF153,21,0),"-")</f>
        <v>0</v>
      </c>
      <c r="W12" s="142">
        <f>IFERROR(VLOOKUP($B12,'ARTICULOS DE OF. ASEO Y CAFET.'!$B20:$AF153,22,0),"-")</f>
        <v>0</v>
      </c>
      <c r="X12" s="142">
        <f>IFERROR(VLOOKUP($B12,'ARTICULOS DE OF. ASEO Y CAFET.'!$B20:$AF153,23,0),"-")</f>
        <v>0</v>
      </c>
      <c r="Y12" s="142">
        <f>IFERROR(VLOOKUP($B12,'ARTICULOS DE OF. ASEO Y CAFET.'!$B20:$AF153,24,0),"-")</f>
        <v>0</v>
      </c>
      <c r="Z12" s="140">
        <f>IFERROR(VLOOKUP($B12,'ARTICULOS DE OF. ASEO Y CAFET.'!$B20:$AF153,25,0),"-")</f>
        <v>0</v>
      </c>
      <c r="AA12" s="140">
        <f>IFERROR(VLOOKUP($B12,'ARTICULOS DE OF. ASEO Y CAFET.'!$B20:$AF153,26,0),"-")</f>
        <v>0</v>
      </c>
      <c r="AB12" s="140">
        <f>IFERROR(VLOOKUP($B12,'ARTICULOS DE OF. ASEO Y CAFET.'!$B20:$AF153,27,0),"-")</f>
        <v>0</v>
      </c>
      <c r="AC12" s="140">
        <f>IFERROR(VLOOKUP($B12,'ARTICULOS DE OF. ASEO Y CAFET.'!$B20:$AF153,28,0),"-")</f>
        <v>0</v>
      </c>
      <c r="AD12" s="140">
        <f>IFERROR(VLOOKUP($B12,'ARTICULOS DE OF. ASEO Y CAFET.'!$B20:$AF153,29,0),"-")</f>
        <v>0</v>
      </c>
      <c r="AE12" s="140">
        <f>IFERROR(VLOOKUP($B12,'ARTICULOS DE OF. ASEO Y CAFET.'!$B20:$AF153,30,0),"-")</f>
        <v>0</v>
      </c>
      <c r="AF12" s="140">
        <f>IFERROR(VLOOKUP($B12,'ARTICULOS DE OF. ASEO Y CAFET.'!$B20:$AF153,31,0),"-")</f>
        <v>0</v>
      </c>
    </row>
    <row r="13" spans="1:136" s="71" customFormat="1" ht="26.25" customHeight="1" x14ac:dyDescent="0.2">
      <c r="A13" s="136">
        <f t="shared" si="0"/>
        <v>11</v>
      </c>
      <c r="B13" s="136" t="s">
        <v>44</v>
      </c>
      <c r="C13" s="137" t="s">
        <v>144</v>
      </c>
      <c r="D13" s="136" t="s">
        <v>284</v>
      </c>
      <c r="E13" s="138" t="s">
        <v>302</v>
      </c>
      <c r="F13" s="136" t="s">
        <v>28</v>
      </c>
      <c r="G13" s="139">
        <v>220</v>
      </c>
      <c r="H13" s="139">
        <f>'ARTICULOS DE OF. ASEO Y CAFET.'!$C$6</f>
        <v>0</v>
      </c>
      <c r="I13" s="139">
        <f>'ARTICULOS DE OF. ASEO Y CAFET.'!$C$7</f>
        <v>0</v>
      </c>
      <c r="J13" s="140">
        <f>IFERROR(VLOOKUP($B13,'ARTICULOS DE OF. ASEO Y CAFET.'!$B21:$AF154,9,0),"-")</f>
        <v>0</v>
      </c>
      <c r="K13" s="140">
        <f>IFERROR(VLOOKUP($B13,'ARTICULOS DE OF. ASEO Y CAFET.'!$B21:$AF154,10,0),"-")</f>
        <v>0</v>
      </c>
      <c r="L13" s="140">
        <f>IFERROR(VLOOKUP($B13,'ARTICULOS DE OF. ASEO Y CAFET.'!$B21:$AF154,11,0),"-")</f>
        <v>0</v>
      </c>
      <c r="M13" s="140">
        <f>IFERROR(VLOOKUP($B13,'ARTICULOS DE OF. ASEO Y CAFET.'!$B21:$AF154,12,0),"-")</f>
        <v>0</v>
      </c>
      <c r="N13" s="141">
        <f>IFERROR(VLOOKUP($B13,'ARTICULOS DE OF. ASEO Y CAFET.'!$B21:$AF154,13,0),"-")</f>
        <v>0</v>
      </c>
      <c r="O13" s="140">
        <f>IFERROR(VLOOKUP($B13,'ARTICULOS DE OF. ASEO Y CAFET.'!$B21:$AF154,14,0),"-")</f>
        <v>0</v>
      </c>
      <c r="P13" s="140">
        <f>IFERROR(VLOOKUP($B13,'ARTICULOS DE OF. ASEO Y CAFET.'!$B21:$AF154,15,0),"-")</f>
        <v>0</v>
      </c>
      <c r="Q13" s="141">
        <f>IFERROR(VLOOKUP($B13,'ARTICULOS DE OF. ASEO Y CAFET.'!$B21:$AF154,16,0),"-")</f>
        <v>0</v>
      </c>
      <c r="R13" s="142">
        <f>IFERROR(VLOOKUP($B13,'ARTICULOS DE OF. ASEO Y CAFET.'!$B21:$AF154,17,0),"-")</f>
        <v>0</v>
      </c>
      <c r="S13" s="141">
        <f>IFERROR(VLOOKUP($B13,'ARTICULOS DE OF. ASEO Y CAFET.'!$B21:$AF154,18,0),"-")</f>
        <v>0</v>
      </c>
      <c r="T13" s="141">
        <f>IFERROR(VLOOKUP($B13,'ARTICULOS DE OF. ASEO Y CAFET.'!$B21:$AF154,19,0),"-")</f>
        <v>0</v>
      </c>
      <c r="U13" s="141">
        <f>IFERROR(VLOOKUP($B13,'ARTICULOS DE OF. ASEO Y CAFET.'!$B21:$AF154,20,0),"-")</f>
        <v>0</v>
      </c>
      <c r="V13" s="140">
        <f>IFERROR(VLOOKUP($B13,'ARTICULOS DE OF. ASEO Y CAFET.'!$B21:$AF154,21,0),"-")</f>
        <v>0</v>
      </c>
      <c r="W13" s="142">
        <f>IFERROR(VLOOKUP($B13,'ARTICULOS DE OF. ASEO Y CAFET.'!$B21:$AF154,22,0),"-")</f>
        <v>0</v>
      </c>
      <c r="X13" s="142">
        <f>IFERROR(VLOOKUP($B13,'ARTICULOS DE OF. ASEO Y CAFET.'!$B21:$AF154,23,0),"-")</f>
        <v>0</v>
      </c>
      <c r="Y13" s="142">
        <f>IFERROR(VLOOKUP($B13,'ARTICULOS DE OF. ASEO Y CAFET.'!$B21:$AF154,24,0),"-")</f>
        <v>0</v>
      </c>
      <c r="Z13" s="140">
        <f>IFERROR(VLOOKUP($B13,'ARTICULOS DE OF. ASEO Y CAFET.'!$B21:$AF154,25,0),"-")</f>
        <v>0</v>
      </c>
      <c r="AA13" s="140">
        <f>IFERROR(VLOOKUP($B13,'ARTICULOS DE OF. ASEO Y CAFET.'!$B21:$AF154,26,0),"-")</f>
        <v>0</v>
      </c>
      <c r="AB13" s="140">
        <f>IFERROR(VLOOKUP($B13,'ARTICULOS DE OF. ASEO Y CAFET.'!$B21:$AF154,27,0),"-")</f>
        <v>0</v>
      </c>
      <c r="AC13" s="140">
        <f>IFERROR(VLOOKUP($B13,'ARTICULOS DE OF. ASEO Y CAFET.'!$B21:$AF154,28,0),"-")</f>
        <v>0</v>
      </c>
      <c r="AD13" s="140">
        <f>IFERROR(VLOOKUP($B13,'ARTICULOS DE OF. ASEO Y CAFET.'!$B21:$AF154,29,0),"-")</f>
        <v>0</v>
      </c>
      <c r="AE13" s="140">
        <f>IFERROR(VLOOKUP($B13,'ARTICULOS DE OF. ASEO Y CAFET.'!$B21:$AF154,30,0),"-")</f>
        <v>0</v>
      </c>
      <c r="AF13" s="140">
        <f>IFERROR(VLOOKUP($B13,'ARTICULOS DE OF. ASEO Y CAFET.'!$B21:$AF154,31,0),"-")</f>
        <v>0</v>
      </c>
    </row>
    <row r="14" spans="1:136" s="71" customFormat="1" ht="26.25" customHeight="1" x14ac:dyDescent="0.2">
      <c r="A14" s="136">
        <f t="shared" si="0"/>
        <v>12</v>
      </c>
      <c r="B14" s="136" t="s">
        <v>48</v>
      </c>
      <c r="C14" s="137" t="s">
        <v>148</v>
      </c>
      <c r="D14" s="136" t="s">
        <v>284</v>
      </c>
      <c r="E14" s="138" t="s">
        <v>303</v>
      </c>
      <c r="F14" s="136" t="s">
        <v>28</v>
      </c>
      <c r="G14" s="139">
        <v>10</v>
      </c>
      <c r="H14" s="139">
        <f>'ARTICULOS DE OF. ASEO Y CAFET.'!$C$6</f>
        <v>0</v>
      </c>
      <c r="I14" s="139">
        <f>'ARTICULOS DE OF. ASEO Y CAFET.'!$C$7</f>
        <v>0</v>
      </c>
      <c r="J14" s="140">
        <f>IFERROR(VLOOKUP($B14,'ARTICULOS DE OF. ASEO Y CAFET.'!$B22:$AF155,9,0),"-")</f>
        <v>0</v>
      </c>
      <c r="K14" s="140">
        <f>IFERROR(VLOOKUP($B14,'ARTICULOS DE OF. ASEO Y CAFET.'!$B22:$AF155,10,0),"-")</f>
        <v>0</v>
      </c>
      <c r="L14" s="140">
        <f>IFERROR(VLOOKUP($B14,'ARTICULOS DE OF. ASEO Y CAFET.'!$B22:$AF155,11,0),"-")</f>
        <v>0</v>
      </c>
      <c r="M14" s="140">
        <f>IFERROR(VLOOKUP($B14,'ARTICULOS DE OF. ASEO Y CAFET.'!$B22:$AF155,12,0),"-")</f>
        <v>0</v>
      </c>
      <c r="N14" s="141">
        <f>IFERROR(VLOOKUP($B14,'ARTICULOS DE OF. ASEO Y CAFET.'!$B22:$AF155,13,0),"-")</f>
        <v>0</v>
      </c>
      <c r="O14" s="140">
        <f>IFERROR(VLOOKUP($B14,'ARTICULOS DE OF. ASEO Y CAFET.'!$B22:$AF155,14,0),"-")</f>
        <v>0</v>
      </c>
      <c r="P14" s="140">
        <f>IFERROR(VLOOKUP($B14,'ARTICULOS DE OF. ASEO Y CAFET.'!$B22:$AF155,15,0),"-")</f>
        <v>0</v>
      </c>
      <c r="Q14" s="141">
        <f>IFERROR(VLOOKUP($B14,'ARTICULOS DE OF. ASEO Y CAFET.'!$B22:$AF155,16,0),"-")</f>
        <v>0</v>
      </c>
      <c r="R14" s="142">
        <f>IFERROR(VLOOKUP($B14,'ARTICULOS DE OF. ASEO Y CAFET.'!$B22:$AF155,17,0),"-")</f>
        <v>0</v>
      </c>
      <c r="S14" s="141">
        <f>IFERROR(VLOOKUP($B14,'ARTICULOS DE OF. ASEO Y CAFET.'!$B22:$AF155,18,0),"-")</f>
        <v>0</v>
      </c>
      <c r="T14" s="141">
        <f>IFERROR(VLOOKUP($B14,'ARTICULOS DE OF. ASEO Y CAFET.'!$B22:$AF155,19,0),"-")</f>
        <v>0</v>
      </c>
      <c r="U14" s="141">
        <f>IFERROR(VLOOKUP($B14,'ARTICULOS DE OF. ASEO Y CAFET.'!$B22:$AF155,20,0),"-")</f>
        <v>0</v>
      </c>
      <c r="V14" s="140">
        <f>IFERROR(VLOOKUP($B14,'ARTICULOS DE OF. ASEO Y CAFET.'!$B22:$AF155,21,0),"-")</f>
        <v>0</v>
      </c>
      <c r="W14" s="142">
        <f>IFERROR(VLOOKUP($B14,'ARTICULOS DE OF. ASEO Y CAFET.'!$B22:$AF155,22,0),"-")</f>
        <v>0</v>
      </c>
      <c r="X14" s="142">
        <f>IFERROR(VLOOKUP($B14,'ARTICULOS DE OF. ASEO Y CAFET.'!$B22:$AF155,23,0),"-")</f>
        <v>0</v>
      </c>
      <c r="Y14" s="142">
        <f>IFERROR(VLOOKUP($B14,'ARTICULOS DE OF. ASEO Y CAFET.'!$B22:$AF155,24,0),"-")</f>
        <v>0</v>
      </c>
      <c r="Z14" s="140">
        <f>IFERROR(VLOOKUP($B14,'ARTICULOS DE OF. ASEO Y CAFET.'!$B22:$AF155,25,0),"-")</f>
        <v>0</v>
      </c>
      <c r="AA14" s="140">
        <f>IFERROR(VLOOKUP($B14,'ARTICULOS DE OF. ASEO Y CAFET.'!$B22:$AF155,26,0),"-")</f>
        <v>0</v>
      </c>
      <c r="AB14" s="140">
        <f>IFERROR(VLOOKUP($B14,'ARTICULOS DE OF. ASEO Y CAFET.'!$B22:$AF155,27,0),"-")</f>
        <v>0</v>
      </c>
      <c r="AC14" s="140">
        <f>IFERROR(VLOOKUP($B14,'ARTICULOS DE OF. ASEO Y CAFET.'!$B22:$AF155,28,0),"-")</f>
        <v>0</v>
      </c>
      <c r="AD14" s="140">
        <f>IFERROR(VLOOKUP($B14,'ARTICULOS DE OF. ASEO Y CAFET.'!$B22:$AF155,29,0),"-")</f>
        <v>0</v>
      </c>
      <c r="AE14" s="140">
        <f>IFERROR(VLOOKUP($B14,'ARTICULOS DE OF. ASEO Y CAFET.'!$B22:$AF155,30,0),"-")</f>
        <v>0</v>
      </c>
      <c r="AF14" s="140">
        <f>IFERROR(VLOOKUP($B14,'ARTICULOS DE OF. ASEO Y CAFET.'!$B22:$AF155,31,0),"-")</f>
        <v>0</v>
      </c>
    </row>
    <row r="15" spans="1:136" s="71" customFormat="1" ht="26.25" customHeight="1" x14ac:dyDescent="0.2">
      <c r="A15" s="136">
        <f t="shared" si="0"/>
        <v>13</v>
      </c>
      <c r="B15" s="136" t="s">
        <v>49</v>
      </c>
      <c r="C15" s="137" t="s">
        <v>149</v>
      </c>
      <c r="D15" s="136" t="s">
        <v>284</v>
      </c>
      <c r="E15" s="138" t="s">
        <v>304</v>
      </c>
      <c r="F15" s="136" t="s">
        <v>28</v>
      </c>
      <c r="G15" s="139">
        <v>10</v>
      </c>
      <c r="H15" s="139">
        <f>'ARTICULOS DE OF. ASEO Y CAFET.'!$C$6</f>
        <v>0</v>
      </c>
      <c r="I15" s="139">
        <f>'ARTICULOS DE OF. ASEO Y CAFET.'!$C$7</f>
        <v>0</v>
      </c>
      <c r="J15" s="140">
        <f>IFERROR(VLOOKUP($B15,'ARTICULOS DE OF. ASEO Y CAFET.'!$B23:$AF156,9,0),"-")</f>
        <v>0</v>
      </c>
      <c r="K15" s="140">
        <f>IFERROR(VLOOKUP($B15,'ARTICULOS DE OF. ASEO Y CAFET.'!$B23:$AF156,10,0),"-")</f>
        <v>0</v>
      </c>
      <c r="L15" s="140">
        <f>IFERROR(VLOOKUP($B15,'ARTICULOS DE OF. ASEO Y CAFET.'!$B23:$AF156,11,0),"-")</f>
        <v>0</v>
      </c>
      <c r="M15" s="140">
        <f>IFERROR(VLOOKUP($B15,'ARTICULOS DE OF. ASEO Y CAFET.'!$B23:$AF156,12,0),"-")</f>
        <v>0</v>
      </c>
      <c r="N15" s="141">
        <f>IFERROR(VLOOKUP($B15,'ARTICULOS DE OF. ASEO Y CAFET.'!$B23:$AF156,13,0),"-")</f>
        <v>0</v>
      </c>
      <c r="O15" s="140">
        <f>IFERROR(VLOOKUP($B15,'ARTICULOS DE OF. ASEO Y CAFET.'!$B23:$AF156,14,0),"-")</f>
        <v>0</v>
      </c>
      <c r="P15" s="140">
        <f>IFERROR(VLOOKUP($B15,'ARTICULOS DE OF. ASEO Y CAFET.'!$B23:$AF156,15,0),"-")</f>
        <v>0</v>
      </c>
      <c r="Q15" s="141">
        <f>IFERROR(VLOOKUP($B15,'ARTICULOS DE OF. ASEO Y CAFET.'!$B23:$AF156,16,0),"-")</f>
        <v>0</v>
      </c>
      <c r="R15" s="142">
        <f>IFERROR(VLOOKUP($B15,'ARTICULOS DE OF. ASEO Y CAFET.'!$B23:$AF156,17,0),"-")</f>
        <v>0</v>
      </c>
      <c r="S15" s="141">
        <f>IFERROR(VLOOKUP($B15,'ARTICULOS DE OF. ASEO Y CAFET.'!$B23:$AF156,18,0),"-")</f>
        <v>0</v>
      </c>
      <c r="T15" s="141">
        <f>IFERROR(VLOOKUP($B15,'ARTICULOS DE OF. ASEO Y CAFET.'!$B23:$AF156,19,0),"-")</f>
        <v>0</v>
      </c>
      <c r="U15" s="141">
        <f>IFERROR(VLOOKUP($B15,'ARTICULOS DE OF. ASEO Y CAFET.'!$B23:$AF156,20,0),"-")</f>
        <v>0</v>
      </c>
      <c r="V15" s="140">
        <f>IFERROR(VLOOKUP($B15,'ARTICULOS DE OF. ASEO Y CAFET.'!$B23:$AF156,21,0),"-")</f>
        <v>0</v>
      </c>
      <c r="W15" s="142">
        <f>IFERROR(VLOOKUP($B15,'ARTICULOS DE OF. ASEO Y CAFET.'!$B23:$AF156,22,0),"-")</f>
        <v>0</v>
      </c>
      <c r="X15" s="142">
        <f>IFERROR(VLOOKUP($B15,'ARTICULOS DE OF. ASEO Y CAFET.'!$B23:$AF156,23,0),"-")</f>
        <v>0</v>
      </c>
      <c r="Y15" s="142">
        <f>IFERROR(VLOOKUP($B15,'ARTICULOS DE OF. ASEO Y CAFET.'!$B23:$AF156,24,0),"-")</f>
        <v>0</v>
      </c>
      <c r="Z15" s="140">
        <f>IFERROR(VLOOKUP($B15,'ARTICULOS DE OF. ASEO Y CAFET.'!$B23:$AF156,25,0),"-")</f>
        <v>0</v>
      </c>
      <c r="AA15" s="140">
        <f>IFERROR(VLOOKUP($B15,'ARTICULOS DE OF. ASEO Y CAFET.'!$B23:$AF156,26,0),"-")</f>
        <v>0</v>
      </c>
      <c r="AB15" s="140">
        <f>IFERROR(VLOOKUP($B15,'ARTICULOS DE OF. ASEO Y CAFET.'!$B23:$AF156,27,0),"-")</f>
        <v>0</v>
      </c>
      <c r="AC15" s="140">
        <f>IFERROR(VLOOKUP($B15,'ARTICULOS DE OF. ASEO Y CAFET.'!$B23:$AF156,28,0),"-")</f>
        <v>0</v>
      </c>
      <c r="AD15" s="140">
        <f>IFERROR(VLOOKUP($B15,'ARTICULOS DE OF. ASEO Y CAFET.'!$B23:$AF156,29,0),"-")</f>
        <v>0</v>
      </c>
      <c r="AE15" s="140">
        <f>IFERROR(VLOOKUP($B15,'ARTICULOS DE OF. ASEO Y CAFET.'!$B23:$AF156,30,0),"-")</f>
        <v>0</v>
      </c>
      <c r="AF15" s="140">
        <f>IFERROR(VLOOKUP($B15,'ARTICULOS DE OF. ASEO Y CAFET.'!$B23:$AF156,31,0),"-")</f>
        <v>0</v>
      </c>
    </row>
    <row r="16" spans="1:136" s="71" customFormat="1" ht="26.25" customHeight="1" x14ac:dyDescent="0.2">
      <c r="A16" s="136">
        <f t="shared" si="0"/>
        <v>14</v>
      </c>
      <c r="B16" s="136" t="s">
        <v>50</v>
      </c>
      <c r="C16" s="137" t="s">
        <v>150</v>
      </c>
      <c r="D16" s="136" t="s">
        <v>305</v>
      </c>
      <c r="E16" s="138" t="s">
        <v>306</v>
      </c>
      <c r="F16" s="136" t="s">
        <v>28</v>
      </c>
      <c r="G16" s="139">
        <v>200</v>
      </c>
      <c r="H16" s="139">
        <f>'ARTICULOS DE OF. ASEO Y CAFET.'!$C$6</f>
        <v>0</v>
      </c>
      <c r="I16" s="139">
        <f>'ARTICULOS DE OF. ASEO Y CAFET.'!$C$7</f>
        <v>0</v>
      </c>
      <c r="J16" s="140">
        <f>IFERROR(VLOOKUP($B16,'ARTICULOS DE OF. ASEO Y CAFET.'!$B24:$AF157,9,0),"-")</f>
        <v>0</v>
      </c>
      <c r="K16" s="140">
        <f>IFERROR(VLOOKUP($B16,'ARTICULOS DE OF. ASEO Y CAFET.'!$B24:$AF157,10,0),"-")</f>
        <v>0</v>
      </c>
      <c r="L16" s="140">
        <f>IFERROR(VLOOKUP($B16,'ARTICULOS DE OF. ASEO Y CAFET.'!$B24:$AF157,11,0),"-")</f>
        <v>0</v>
      </c>
      <c r="M16" s="140">
        <f>IFERROR(VLOOKUP($B16,'ARTICULOS DE OF. ASEO Y CAFET.'!$B24:$AF157,12,0),"-")</f>
        <v>0</v>
      </c>
      <c r="N16" s="141">
        <f>IFERROR(VLOOKUP($B16,'ARTICULOS DE OF. ASEO Y CAFET.'!$B24:$AF157,13,0),"-")</f>
        <v>0</v>
      </c>
      <c r="O16" s="140">
        <f>IFERROR(VLOOKUP($B16,'ARTICULOS DE OF. ASEO Y CAFET.'!$B24:$AF157,14,0),"-")</f>
        <v>0</v>
      </c>
      <c r="P16" s="140">
        <f>IFERROR(VLOOKUP($B16,'ARTICULOS DE OF. ASEO Y CAFET.'!$B24:$AF157,15,0),"-")</f>
        <v>0</v>
      </c>
      <c r="Q16" s="141">
        <f>IFERROR(VLOOKUP($B16,'ARTICULOS DE OF. ASEO Y CAFET.'!$B24:$AF157,16,0),"-")</f>
        <v>0</v>
      </c>
      <c r="R16" s="142">
        <f>IFERROR(VLOOKUP($B16,'ARTICULOS DE OF. ASEO Y CAFET.'!$B24:$AF157,17,0),"-")</f>
        <v>0</v>
      </c>
      <c r="S16" s="141">
        <f>IFERROR(VLOOKUP($B16,'ARTICULOS DE OF. ASEO Y CAFET.'!$B24:$AF157,18,0),"-")</f>
        <v>0</v>
      </c>
      <c r="T16" s="141">
        <f>IFERROR(VLOOKUP($B16,'ARTICULOS DE OF. ASEO Y CAFET.'!$B24:$AF157,19,0),"-")</f>
        <v>0</v>
      </c>
      <c r="U16" s="141">
        <f>IFERROR(VLOOKUP($B16,'ARTICULOS DE OF. ASEO Y CAFET.'!$B24:$AF157,20,0),"-")</f>
        <v>0</v>
      </c>
      <c r="V16" s="140">
        <f>IFERROR(VLOOKUP($B16,'ARTICULOS DE OF. ASEO Y CAFET.'!$B24:$AF157,21,0),"-")</f>
        <v>0</v>
      </c>
      <c r="W16" s="142">
        <f>IFERROR(VLOOKUP($B16,'ARTICULOS DE OF. ASEO Y CAFET.'!$B24:$AF157,22,0),"-")</f>
        <v>0</v>
      </c>
      <c r="X16" s="142">
        <f>IFERROR(VLOOKUP($B16,'ARTICULOS DE OF. ASEO Y CAFET.'!$B24:$AF157,23,0),"-")</f>
        <v>0</v>
      </c>
      <c r="Y16" s="142">
        <f>IFERROR(VLOOKUP($B16,'ARTICULOS DE OF. ASEO Y CAFET.'!$B24:$AF157,24,0),"-")</f>
        <v>0</v>
      </c>
      <c r="Z16" s="140">
        <f>IFERROR(VLOOKUP($B16,'ARTICULOS DE OF. ASEO Y CAFET.'!$B24:$AF157,25,0),"-")</f>
        <v>0</v>
      </c>
      <c r="AA16" s="140">
        <f>IFERROR(VLOOKUP($B16,'ARTICULOS DE OF. ASEO Y CAFET.'!$B24:$AF157,26,0),"-")</f>
        <v>0</v>
      </c>
      <c r="AB16" s="140">
        <f>IFERROR(VLOOKUP($B16,'ARTICULOS DE OF. ASEO Y CAFET.'!$B24:$AF157,27,0),"-")</f>
        <v>0</v>
      </c>
      <c r="AC16" s="140">
        <f>IFERROR(VLOOKUP($B16,'ARTICULOS DE OF. ASEO Y CAFET.'!$B24:$AF157,28,0),"-")</f>
        <v>0</v>
      </c>
      <c r="AD16" s="140">
        <f>IFERROR(VLOOKUP($B16,'ARTICULOS DE OF. ASEO Y CAFET.'!$B24:$AF157,29,0),"-")</f>
        <v>0</v>
      </c>
      <c r="AE16" s="140">
        <f>IFERROR(VLOOKUP($B16,'ARTICULOS DE OF. ASEO Y CAFET.'!$B24:$AF157,30,0),"-")</f>
        <v>0</v>
      </c>
      <c r="AF16" s="140">
        <f>IFERROR(VLOOKUP($B16,'ARTICULOS DE OF. ASEO Y CAFET.'!$B24:$AF157,31,0),"-")</f>
        <v>0</v>
      </c>
    </row>
    <row r="17" spans="1:32" s="71" customFormat="1" ht="26.25" customHeight="1" x14ac:dyDescent="0.2">
      <c r="A17" s="136">
        <f t="shared" si="0"/>
        <v>15</v>
      </c>
      <c r="B17" s="136" t="s">
        <v>51</v>
      </c>
      <c r="C17" s="137" t="s">
        <v>151</v>
      </c>
      <c r="D17" s="136" t="s">
        <v>305</v>
      </c>
      <c r="E17" s="138" t="s">
        <v>307</v>
      </c>
      <c r="F17" s="136" t="s">
        <v>28</v>
      </c>
      <c r="G17" s="139">
        <v>100</v>
      </c>
      <c r="H17" s="139">
        <f>'ARTICULOS DE OF. ASEO Y CAFET.'!$C$6</f>
        <v>0</v>
      </c>
      <c r="I17" s="139">
        <f>'ARTICULOS DE OF. ASEO Y CAFET.'!$C$7</f>
        <v>0</v>
      </c>
      <c r="J17" s="140">
        <f>IFERROR(VLOOKUP($B17,'ARTICULOS DE OF. ASEO Y CAFET.'!$B25:$AF158,9,0),"-")</f>
        <v>0</v>
      </c>
      <c r="K17" s="140">
        <f>IFERROR(VLOOKUP($B17,'ARTICULOS DE OF. ASEO Y CAFET.'!$B25:$AF158,10,0),"-")</f>
        <v>0</v>
      </c>
      <c r="L17" s="140">
        <f>IFERROR(VLOOKUP($B17,'ARTICULOS DE OF. ASEO Y CAFET.'!$B25:$AF158,11,0),"-")</f>
        <v>0</v>
      </c>
      <c r="M17" s="140">
        <f>IFERROR(VLOOKUP($B17,'ARTICULOS DE OF. ASEO Y CAFET.'!$B25:$AF158,12,0),"-")</f>
        <v>0</v>
      </c>
      <c r="N17" s="141">
        <f>IFERROR(VLOOKUP($B17,'ARTICULOS DE OF. ASEO Y CAFET.'!$B25:$AF158,13,0),"-")</f>
        <v>0</v>
      </c>
      <c r="O17" s="140">
        <f>IFERROR(VLOOKUP($B17,'ARTICULOS DE OF. ASEO Y CAFET.'!$B25:$AF158,14,0),"-")</f>
        <v>0</v>
      </c>
      <c r="P17" s="140">
        <f>IFERROR(VLOOKUP($B17,'ARTICULOS DE OF. ASEO Y CAFET.'!$B25:$AF158,15,0),"-")</f>
        <v>0</v>
      </c>
      <c r="Q17" s="141">
        <f>IFERROR(VLOOKUP($B17,'ARTICULOS DE OF. ASEO Y CAFET.'!$B25:$AF158,16,0),"-")</f>
        <v>0</v>
      </c>
      <c r="R17" s="142">
        <f>IFERROR(VLOOKUP($B17,'ARTICULOS DE OF. ASEO Y CAFET.'!$B25:$AF158,17,0),"-")</f>
        <v>0</v>
      </c>
      <c r="S17" s="141">
        <f>IFERROR(VLOOKUP($B17,'ARTICULOS DE OF. ASEO Y CAFET.'!$B25:$AF158,18,0),"-")</f>
        <v>0</v>
      </c>
      <c r="T17" s="141">
        <f>IFERROR(VLOOKUP($B17,'ARTICULOS DE OF. ASEO Y CAFET.'!$B25:$AF158,19,0),"-")</f>
        <v>0</v>
      </c>
      <c r="U17" s="141">
        <f>IFERROR(VLOOKUP($B17,'ARTICULOS DE OF. ASEO Y CAFET.'!$B25:$AF158,20,0),"-")</f>
        <v>0</v>
      </c>
      <c r="V17" s="140">
        <f>IFERROR(VLOOKUP($B17,'ARTICULOS DE OF. ASEO Y CAFET.'!$B25:$AF158,21,0),"-")</f>
        <v>0</v>
      </c>
      <c r="W17" s="142">
        <f>IFERROR(VLOOKUP($B17,'ARTICULOS DE OF. ASEO Y CAFET.'!$B25:$AF158,22,0),"-")</f>
        <v>0</v>
      </c>
      <c r="X17" s="142">
        <f>IFERROR(VLOOKUP($B17,'ARTICULOS DE OF. ASEO Y CAFET.'!$B25:$AF158,23,0),"-")</f>
        <v>0</v>
      </c>
      <c r="Y17" s="142">
        <f>IFERROR(VLOOKUP($B17,'ARTICULOS DE OF. ASEO Y CAFET.'!$B25:$AF158,24,0),"-")</f>
        <v>0</v>
      </c>
      <c r="Z17" s="140">
        <f>IFERROR(VLOOKUP($B17,'ARTICULOS DE OF. ASEO Y CAFET.'!$B25:$AF158,25,0),"-")</f>
        <v>0</v>
      </c>
      <c r="AA17" s="140">
        <f>IFERROR(VLOOKUP($B17,'ARTICULOS DE OF. ASEO Y CAFET.'!$B25:$AF158,26,0),"-")</f>
        <v>0</v>
      </c>
      <c r="AB17" s="140">
        <f>IFERROR(VLOOKUP($B17,'ARTICULOS DE OF. ASEO Y CAFET.'!$B25:$AF158,27,0),"-")</f>
        <v>0</v>
      </c>
      <c r="AC17" s="140">
        <f>IFERROR(VLOOKUP($B17,'ARTICULOS DE OF. ASEO Y CAFET.'!$B25:$AF158,28,0),"-")</f>
        <v>0</v>
      </c>
      <c r="AD17" s="140">
        <f>IFERROR(VLOOKUP($B17,'ARTICULOS DE OF. ASEO Y CAFET.'!$B25:$AF158,29,0),"-")</f>
        <v>0</v>
      </c>
      <c r="AE17" s="140">
        <f>IFERROR(VLOOKUP($B17,'ARTICULOS DE OF. ASEO Y CAFET.'!$B25:$AF158,30,0),"-")</f>
        <v>0</v>
      </c>
      <c r="AF17" s="140">
        <f>IFERROR(VLOOKUP($B17,'ARTICULOS DE OF. ASEO Y CAFET.'!$B25:$AF158,31,0),"-")</f>
        <v>0</v>
      </c>
    </row>
    <row r="18" spans="1:32" s="71" customFormat="1" ht="26.25" customHeight="1" x14ac:dyDescent="0.2">
      <c r="A18" s="136">
        <f t="shared" si="0"/>
        <v>16</v>
      </c>
      <c r="B18" s="139" t="s">
        <v>52</v>
      </c>
      <c r="C18" s="144" t="s">
        <v>152</v>
      </c>
      <c r="D18" s="139" t="s">
        <v>308</v>
      </c>
      <c r="E18" s="138" t="s">
        <v>309</v>
      </c>
      <c r="F18" s="139" t="s">
        <v>28</v>
      </c>
      <c r="G18" s="139">
        <v>5</v>
      </c>
      <c r="H18" s="139">
        <f>'ARTICULOS DE OF. ASEO Y CAFET.'!$C$6</f>
        <v>0</v>
      </c>
      <c r="I18" s="139">
        <f>'ARTICULOS DE OF. ASEO Y CAFET.'!$C$7</f>
        <v>0</v>
      </c>
      <c r="J18" s="140">
        <f>IFERROR(VLOOKUP($B18,'ARTICULOS DE OF. ASEO Y CAFET.'!$B26:$AF159,9,0),"-")</f>
        <v>0</v>
      </c>
      <c r="K18" s="140">
        <f>IFERROR(VLOOKUP($B18,'ARTICULOS DE OF. ASEO Y CAFET.'!$B26:$AF159,10,0),"-")</f>
        <v>0</v>
      </c>
      <c r="L18" s="140">
        <f>IFERROR(VLOOKUP($B18,'ARTICULOS DE OF. ASEO Y CAFET.'!$B26:$AF159,11,0),"-")</f>
        <v>0</v>
      </c>
      <c r="M18" s="140">
        <f>IFERROR(VLOOKUP($B18,'ARTICULOS DE OF. ASEO Y CAFET.'!$B26:$AF159,12,0),"-")</f>
        <v>0</v>
      </c>
      <c r="N18" s="141">
        <f>IFERROR(VLOOKUP($B18,'ARTICULOS DE OF. ASEO Y CAFET.'!$B26:$AF159,13,0),"-")</f>
        <v>0</v>
      </c>
      <c r="O18" s="140">
        <f>IFERROR(VLOOKUP($B18,'ARTICULOS DE OF. ASEO Y CAFET.'!$B26:$AF159,14,0),"-")</f>
        <v>0</v>
      </c>
      <c r="P18" s="140">
        <f>IFERROR(VLOOKUP($B18,'ARTICULOS DE OF. ASEO Y CAFET.'!$B26:$AF159,15,0),"-")</f>
        <v>0</v>
      </c>
      <c r="Q18" s="141">
        <f>IFERROR(VLOOKUP($B18,'ARTICULOS DE OF. ASEO Y CAFET.'!$B26:$AF159,16,0),"-")</f>
        <v>0</v>
      </c>
      <c r="R18" s="142">
        <f>IFERROR(VLOOKUP($B18,'ARTICULOS DE OF. ASEO Y CAFET.'!$B26:$AF159,17,0),"-")</f>
        <v>0</v>
      </c>
      <c r="S18" s="141">
        <f>IFERROR(VLOOKUP($B18,'ARTICULOS DE OF. ASEO Y CAFET.'!$B26:$AF159,18,0),"-")</f>
        <v>0</v>
      </c>
      <c r="T18" s="141">
        <f>IFERROR(VLOOKUP($B18,'ARTICULOS DE OF. ASEO Y CAFET.'!$B26:$AF159,19,0),"-")</f>
        <v>0</v>
      </c>
      <c r="U18" s="141">
        <f>IFERROR(VLOOKUP($B18,'ARTICULOS DE OF. ASEO Y CAFET.'!$B26:$AF159,20,0),"-")</f>
        <v>0</v>
      </c>
      <c r="V18" s="140">
        <f>IFERROR(VLOOKUP($B18,'ARTICULOS DE OF. ASEO Y CAFET.'!$B26:$AF159,21,0),"-")</f>
        <v>0</v>
      </c>
      <c r="W18" s="142">
        <f>IFERROR(VLOOKUP($B18,'ARTICULOS DE OF. ASEO Y CAFET.'!$B26:$AF159,22,0),"-")</f>
        <v>0</v>
      </c>
      <c r="X18" s="142">
        <f>IFERROR(VLOOKUP($B18,'ARTICULOS DE OF. ASEO Y CAFET.'!$B26:$AF159,23,0),"-")</f>
        <v>0</v>
      </c>
      <c r="Y18" s="142">
        <f>IFERROR(VLOOKUP($B18,'ARTICULOS DE OF. ASEO Y CAFET.'!$B26:$AF159,24,0),"-")</f>
        <v>0</v>
      </c>
      <c r="Z18" s="140">
        <f>IFERROR(VLOOKUP($B18,'ARTICULOS DE OF. ASEO Y CAFET.'!$B26:$AF159,25,0),"-")</f>
        <v>0</v>
      </c>
      <c r="AA18" s="140">
        <f>IFERROR(VLOOKUP($B18,'ARTICULOS DE OF. ASEO Y CAFET.'!$B26:$AF159,26,0),"-")</f>
        <v>0</v>
      </c>
      <c r="AB18" s="140">
        <f>IFERROR(VLOOKUP($B18,'ARTICULOS DE OF. ASEO Y CAFET.'!$B26:$AF159,27,0),"-")</f>
        <v>0</v>
      </c>
      <c r="AC18" s="140">
        <f>IFERROR(VLOOKUP($B18,'ARTICULOS DE OF. ASEO Y CAFET.'!$B26:$AF159,28,0),"-")</f>
        <v>0</v>
      </c>
      <c r="AD18" s="140">
        <f>IFERROR(VLOOKUP($B18,'ARTICULOS DE OF. ASEO Y CAFET.'!$B26:$AF159,29,0),"-")</f>
        <v>0</v>
      </c>
      <c r="AE18" s="140">
        <f>IFERROR(VLOOKUP($B18,'ARTICULOS DE OF. ASEO Y CAFET.'!$B26:$AF159,30,0),"-")</f>
        <v>0</v>
      </c>
      <c r="AF18" s="140">
        <f>IFERROR(VLOOKUP($B18,'ARTICULOS DE OF. ASEO Y CAFET.'!$B26:$AF159,31,0),"-")</f>
        <v>0</v>
      </c>
    </row>
    <row r="19" spans="1:32" s="71" customFormat="1" ht="26.25" customHeight="1" x14ac:dyDescent="0.2">
      <c r="A19" s="136">
        <f t="shared" si="0"/>
        <v>17</v>
      </c>
      <c r="B19" s="139" t="s">
        <v>53</v>
      </c>
      <c r="C19" s="144" t="s">
        <v>153</v>
      </c>
      <c r="D19" s="139" t="s">
        <v>308</v>
      </c>
      <c r="E19" s="138" t="s">
        <v>310</v>
      </c>
      <c r="F19" s="139" t="s">
        <v>28</v>
      </c>
      <c r="G19" s="139">
        <v>5</v>
      </c>
      <c r="H19" s="139">
        <f>'ARTICULOS DE OF. ASEO Y CAFET.'!$C$6</f>
        <v>0</v>
      </c>
      <c r="I19" s="139">
        <f>'ARTICULOS DE OF. ASEO Y CAFET.'!$C$7</f>
        <v>0</v>
      </c>
      <c r="J19" s="140">
        <f>IFERROR(VLOOKUP($B19,'ARTICULOS DE OF. ASEO Y CAFET.'!$B27:$AF160,9,0),"-")</f>
        <v>0</v>
      </c>
      <c r="K19" s="140">
        <f>IFERROR(VLOOKUP($B19,'ARTICULOS DE OF. ASEO Y CAFET.'!$B27:$AF160,10,0),"-")</f>
        <v>0</v>
      </c>
      <c r="L19" s="140">
        <f>IFERROR(VLOOKUP($B19,'ARTICULOS DE OF. ASEO Y CAFET.'!$B27:$AF160,11,0),"-")</f>
        <v>0</v>
      </c>
      <c r="M19" s="140">
        <f>IFERROR(VLOOKUP($B19,'ARTICULOS DE OF. ASEO Y CAFET.'!$B27:$AF160,12,0),"-")</f>
        <v>0</v>
      </c>
      <c r="N19" s="141">
        <f>IFERROR(VLOOKUP($B19,'ARTICULOS DE OF. ASEO Y CAFET.'!$B27:$AF160,13,0),"-")</f>
        <v>0</v>
      </c>
      <c r="O19" s="140">
        <f>IFERROR(VLOOKUP($B19,'ARTICULOS DE OF. ASEO Y CAFET.'!$B27:$AF160,14,0),"-")</f>
        <v>0</v>
      </c>
      <c r="P19" s="140">
        <f>IFERROR(VLOOKUP($B19,'ARTICULOS DE OF. ASEO Y CAFET.'!$B27:$AF160,15,0),"-")</f>
        <v>0</v>
      </c>
      <c r="Q19" s="141">
        <f>IFERROR(VLOOKUP($B19,'ARTICULOS DE OF. ASEO Y CAFET.'!$B27:$AF160,16,0),"-")</f>
        <v>0</v>
      </c>
      <c r="R19" s="142">
        <f>IFERROR(VLOOKUP($B19,'ARTICULOS DE OF. ASEO Y CAFET.'!$B27:$AF160,17,0),"-")</f>
        <v>0</v>
      </c>
      <c r="S19" s="141">
        <f>IFERROR(VLOOKUP($B19,'ARTICULOS DE OF. ASEO Y CAFET.'!$B27:$AF160,18,0),"-")</f>
        <v>0</v>
      </c>
      <c r="T19" s="141">
        <f>IFERROR(VLOOKUP($B19,'ARTICULOS DE OF. ASEO Y CAFET.'!$B27:$AF160,19,0),"-")</f>
        <v>0</v>
      </c>
      <c r="U19" s="141">
        <f>IFERROR(VLOOKUP($B19,'ARTICULOS DE OF. ASEO Y CAFET.'!$B27:$AF160,20,0),"-")</f>
        <v>0</v>
      </c>
      <c r="V19" s="140">
        <f>IFERROR(VLOOKUP($B19,'ARTICULOS DE OF. ASEO Y CAFET.'!$B27:$AF160,21,0),"-")</f>
        <v>0</v>
      </c>
      <c r="W19" s="142">
        <f>IFERROR(VLOOKUP($B19,'ARTICULOS DE OF. ASEO Y CAFET.'!$B27:$AF160,22,0),"-")</f>
        <v>0</v>
      </c>
      <c r="X19" s="142">
        <f>IFERROR(VLOOKUP($B19,'ARTICULOS DE OF. ASEO Y CAFET.'!$B27:$AF160,23,0),"-")</f>
        <v>0</v>
      </c>
      <c r="Y19" s="142">
        <f>IFERROR(VLOOKUP($B19,'ARTICULOS DE OF. ASEO Y CAFET.'!$B27:$AF160,24,0),"-")</f>
        <v>0</v>
      </c>
      <c r="Z19" s="140">
        <f>IFERROR(VLOOKUP($B19,'ARTICULOS DE OF. ASEO Y CAFET.'!$B27:$AF160,25,0),"-")</f>
        <v>0</v>
      </c>
      <c r="AA19" s="140">
        <f>IFERROR(VLOOKUP($B19,'ARTICULOS DE OF. ASEO Y CAFET.'!$B27:$AF160,26,0),"-")</f>
        <v>0</v>
      </c>
      <c r="AB19" s="140">
        <f>IFERROR(VLOOKUP($B19,'ARTICULOS DE OF. ASEO Y CAFET.'!$B27:$AF160,27,0),"-")</f>
        <v>0</v>
      </c>
      <c r="AC19" s="140">
        <f>IFERROR(VLOOKUP($B19,'ARTICULOS DE OF. ASEO Y CAFET.'!$B27:$AF160,28,0),"-")</f>
        <v>0</v>
      </c>
      <c r="AD19" s="140">
        <f>IFERROR(VLOOKUP($B19,'ARTICULOS DE OF. ASEO Y CAFET.'!$B27:$AF160,29,0),"-")</f>
        <v>0</v>
      </c>
      <c r="AE19" s="140">
        <f>IFERROR(VLOOKUP($B19,'ARTICULOS DE OF. ASEO Y CAFET.'!$B27:$AF160,30,0),"-")</f>
        <v>0</v>
      </c>
      <c r="AF19" s="140">
        <f>IFERROR(VLOOKUP($B19,'ARTICULOS DE OF. ASEO Y CAFET.'!$B27:$AF160,31,0),"-")</f>
        <v>0</v>
      </c>
    </row>
    <row r="20" spans="1:32" s="71" customFormat="1" ht="26.25" customHeight="1" x14ac:dyDescent="0.2">
      <c r="A20" s="136">
        <f t="shared" si="0"/>
        <v>18</v>
      </c>
      <c r="B20" s="139" t="s">
        <v>55</v>
      </c>
      <c r="C20" s="144" t="s">
        <v>311</v>
      </c>
      <c r="D20" s="139" t="s">
        <v>312</v>
      </c>
      <c r="E20" s="143" t="s">
        <v>313</v>
      </c>
      <c r="F20" s="139" t="s">
        <v>28</v>
      </c>
      <c r="G20" s="139">
        <v>5</v>
      </c>
      <c r="H20" s="139">
        <f>'ARTICULOS DE OF. ASEO Y CAFET.'!$C$6</f>
        <v>0</v>
      </c>
      <c r="I20" s="139">
        <f>'ARTICULOS DE OF. ASEO Y CAFET.'!$C$7</f>
        <v>0</v>
      </c>
      <c r="J20" s="140">
        <f>IFERROR(VLOOKUP($B20,'ARTICULOS DE OF. ASEO Y CAFET.'!$B28:$AF161,9,0),"-")</f>
        <v>0</v>
      </c>
      <c r="K20" s="140">
        <f>IFERROR(VLOOKUP($B20,'ARTICULOS DE OF. ASEO Y CAFET.'!$B28:$AF161,10,0),"-")</f>
        <v>0</v>
      </c>
      <c r="L20" s="140">
        <f>IFERROR(VLOOKUP($B20,'ARTICULOS DE OF. ASEO Y CAFET.'!$B28:$AF161,11,0),"-")</f>
        <v>0</v>
      </c>
      <c r="M20" s="140">
        <f>IFERROR(VLOOKUP($B20,'ARTICULOS DE OF. ASEO Y CAFET.'!$B28:$AF161,12,0),"-")</f>
        <v>0</v>
      </c>
      <c r="N20" s="141">
        <f>IFERROR(VLOOKUP($B20,'ARTICULOS DE OF. ASEO Y CAFET.'!$B28:$AF161,13,0),"-")</f>
        <v>0</v>
      </c>
      <c r="O20" s="140">
        <f>IFERROR(VLOOKUP($B20,'ARTICULOS DE OF. ASEO Y CAFET.'!$B28:$AF161,14,0),"-")</f>
        <v>0</v>
      </c>
      <c r="P20" s="140">
        <f>IFERROR(VLOOKUP($B20,'ARTICULOS DE OF. ASEO Y CAFET.'!$B28:$AF161,15,0),"-")</f>
        <v>0</v>
      </c>
      <c r="Q20" s="141">
        <f>IFERROR(VLOOKUP($B20,'ARTICULOS DE OF. ASEO Y CAFET.'!$B28:$AF161,16,0),"-")</f>
        <v>0</v>
      </c>
      <c r="R20" s="142">
        <f>IFERROR(VLOOKUP($B20,'ARTICULOS DE OF. ASEO Y CAFET.'!$B28:$AF161,17,0),"-")</f>
        <v>0</v>
      </c>
      <c r="S20" s="141">
        <f>IFERROR(VLOOKUP($B20,'ARTICULOS DE OF. ASEO Y CAFET.'!$B28:$AF161,18,0),"-")</f>
        <v>0</v>
      </c>
      <c r="T20" s="141">
        <f>IFERROR(VLOOKUP($B20,'ARTICULOS DE OF. ASEO Y CAFET.'!$B28:$AF161,19,0),"-")</f>
        <v>0</v>
      </c>
      <c r="U20" s="141">
        <f>IFERROR(VLOOKUP($B20,'ARTICULOS DE OF. ASEO Y CAFET.'!$B28:$AF161,20,0),"-")</f>
        <v>0</v>
      </c>
      <c r="V20" s="140">
        <f>IFERROR(VLOOKUP($B20,'ARTICULOS DE OF. ASEO Y CAFET.'!$B28:$AF161,21,0),"-")</f>
        <v>0</v>
      </c>
      <c r="W20" s="142">
        <f>IFERROR(VLOOKUP($B20,'ARTICULOS DE OF. ASEO Y CAFET.'!$B28:$AF161,22,0),"-")</f>
        <v>0</v>
      </c>
      <c r="X20" s="142">
        <f>IFERROR(VLOOKUP($B20,'ARTICULOS DE OF. ASEO Y CAFET.'!$B28:$AF161,23,0),"-")</f>
        <v>0</v>
      </c>
      <c r="Y20" s="142">
        <f>IFERROR(VLOOKUP($B20,'ARTICULOS DE OF. ASEO Y CAFET.'!$B28:$AF161,24,0),"-")</f>
        <v>0</v>
      </c>
      <c r="Z20" s="140">
        <f>IFERROR(VLOOKUP($B20,'ARTICULOS DE OF. ASEO Y CAFET.'!$B28:$AF161,25,0),"-")</f>
        <v>0</v>
      </c>
      <c r="AA20" s="140">
        <f>IFERROR(VLOOKUP($B20,'ARTICULOS DE OF. ASEO Y CAFET.'!$B28:$AF161,26,0),"-")</f>
        <v>0</v>
      </c>
      <c r="AB20" s="140">
        <f>IFERROR(VLOOKUP($B20,'ARTICULOS DE OF. ASEO Y CAFET.'!$B28:$AF161,27,0),"-")</f>
        <v>0</v>
      </c>
      <c r="AC20" s="140">
        <f>IFERROR(VLOOKUP($B20,'ARTICULOS DE OF. ASEO Y CAFET.'!$B28:$AF161,28,0),"-")</f>
        <v>0</v>
      </c>
      <c r="AD20" s="140">
        <f>IFERROR(VLOOKUP($B20,'ARTICULOS DE OF. ASEO Y CAFET.'!$B28:$AF161,29,0),"-")</f>
        <v>0</v>
      </c>
      <c r="AE20" s="140">
        <f>IFERROR(VLOOKUP($B20,'ARTICULOS DE OF. ASEO Y CAFET.'!$B28:$AF161,30,0),"-")</f>
        <v>0</v>
      </c>
      <c r="AF20" s="140">
        <f>IFERROR(VLOOKUP($B20,'ARTICULOS DE OF. ASEO Y CAFET.'!$B28:$AF161,31,0),"-")</f>
        <v>0</v>
      </c>
    </row>
    <row r="21" spans="1:32" s="71" customFormat="1" ht="26.25" customHeight="1" x14ac:dyDescent="0.2">
      <c r="A21" s="136">
        <f t="shared" si="0"/>
        <v>19</v>
      </c>
      <c r="B21" s="136" t="s">
        <v>56</v>
      </c>
      <c r="C21" s="137" t="s">
        <v>155</v>
      </c>
      <c r="D21" s="136" t="s">
        <v>314</v>
      </c>
      <c r="E21" s="138" t="s">
        <v>315</v>
      </c>
      <c r="F21" s="136" t="s">
        <v>28</v>
      </c>
      <c r="G21" s="139">
        <v>20</v>
      </c>
      <c r="H21" s="139">
        <f>'ARTICULOS DE OF. ASEO Y CAFET.'!$C$6</f>
        <v>0</v>
      </c>
      <c r="I21" s="139">
        <f>'ARTICULOS DE OF. ASEO Y CAFET.'!$C$7</f>
        <v>0</v>
      </c>
      <c r="J21" s="140">
        <f>IFERROR(VLOOKUP($B21,'ARTICULOS DE OF. ASEO Y CAFET.'!$B29:$AF162,9,0),"-")</f>
        <v>0</v>
      </c>
      <c r="K21" s="140">
        <f>IFERROR(VLOOKUP($B21,'ARTICULOS DE OF. ASEO Y CAFET.'!$B29:$AF162,10,0),"-")</f>
        <v>0</v>
      </c>
      <c r="L21" s="140">
        <f>IFERROR(VLOOKUP($B21,'ARTICULOS DE OF. ASEO Y CAFET.'!$B29:$AF162,11,0),"-")</f>
        <v>0</v>
      </c>
      <c r="M21" s="140">
        <f>IFERROR(VLOOKUP($B21,'ARTICULOS DE OF. ASEO Y CAFET.'!$B29:$AF162,12,0),"-")</f>
        <v>0</v>
      </c>
      <c r="N21" s="141">
        <f>IFERROR(VLOOKUP($B21,'ARTICULOS DE OF. ASEO Y CAFET.'!$B29:$AF162,13,0),"-")</f>
        <v>0</v>
      </c>
      <c r="O21" s="140">
        <f>IFERROR(VLOOKUP($B21,'ARTICULOS DE OF. ASEO Y CAFET.'!$B29:$AF162,14,0),"-")</f>
        <v>0</v>
      </c>
      <c r="P21" s="140">
        <f>IFERROR(VLOOKUP($B21,'ARTICULOS DE OF. ASEO Y CAFET.'!$B29:$AF162,15,0),"-")</f>
        <v>0</v>
      </c>
      <c r="Q21" s="141">
        <f>IFERROR(VLOOKUP($B21,'ARTICULOS DE OF. ASEO Y CAFET.'!$B29:$AF162,16,0),"-")</f>
        <v>0</v>
      </c>
      <c r="R21" s="142">
        <f>IFERROR(VLOOKUP($B21,'ARTICULOS DE OF. ASEO Y CAFET.'!$B29:$AF162,17,0),"-")</f>
        <v>0</v>
      </c>
      <c r="S21" s="141">
        <f>IFERROR(VLOOKUP($B21,'ARTICULOS DE OF. ASEO Y CAFET.'!$B29:$AF162,18,0),"-")</f>
        <v>0</v>
      </c>
      <c r="T21" s="141">
        <f>IFERROR(VLOOKUP($B21,'ARTICULOS DE OF. ASEO Y CAFET.'!$B29:$AF162,19,0),"-")</f>
        <v>0</v>
      </c>
      <c r="U21" s="141">
        <f>IFERROR(VLOOKUP($B21,'ARTICULOS DE OF. ASEO Y CAFET.'!$B29:$AF162,20,0),"-")</f>
        <v>0</v>
      </c>
      <c r="V21" s="140">
        <f>IFERROR(VLOOKUP($B21,'ARTICULOS DE OF. ASEO Y CAFET.'!$B29:$AF162,21,0),"-")</f>
        <v>0</v>
      </c>
      <c r="W21" s="142">
        <f>IFERROR(VLOOKUP($B21,'ARTICULOS DE OF. ASEO Y CAFET.'!$B29:$AF162,22,0),"-")</f>
        <v>0</v>
      </c>
      <c r="X21" s="142">
        <f>IFERROR(VLOOKUP($B21,'ARTICULOS DE OF. ASEO Y CAFET.'!$B29:$AF162,23,0),"-")</f>
        <v>0</v>
      </c>
      <c r="Y21" s="142">
        <f>IFERROR(VLOOKUP($B21,'ARTICULOS DE OF. ASEO Y CAFET.'!$B29:$AF162,24,0),"-")</f>
        <v>0</v>
      </c>
      <c r="Z21" s="140">
        <f>IFERROR(VLOOKUP($B21,'ARTICULOS DE OF. ASEO Y CAFET.'!$B29:$AF162,25,0),"-")</f>
        <v>0</v>
      </c>
      <c r="AA21" s="140">
        <f>IFERROR(VLOOKUP($B21,'ARTICULOS DE OF. ASEO Y CAFET.'!$B29:$AF162,26,0),"-")</f>
        <v>0</v>
      </c>
      <c r="AB21" s="140">
        <f>IFERROR(VLOOKUP($B21,'ARTICULOS DE OF. ASEO Y CAFET.'!$B29:$AF162,27,0),"-")</f>
        <v>0</v>
      </c>
      <c r="AC21" s="140">
        <f>IFERROR(VLOOKUP($B21,'ARTICULOS DE OF. ASEO Y CAFET.'!$B29:$AF162,28,0),"-")</f>
        <v>0</v>
      </c>
      <c r="AD21" s="140">
        <f>IFERROR(VLOOKUP($B21,'ARTICULOS DE OF. ASEO Y CAFET.'!$B29:$AF162,29,0),"-")</f>
        <v>0</v>
      </c>
      <c r="AE21" s="140">
        <f>IFERROR(VLOOKUP($B21,'ARTICULOS DE OF. ASEO Y CAFET.'!$B29:$AF162,30,0),"-")</f>
        <v>0</v>
      </c>
      <c r="AF21" s="140">
        <f>IFERROR(VLOOKUP($B21,'ARTICULOS DE OF. ASEO Y CAFET.'!$B29:$AF162,31,0),"-")</f>
        <v>0</v>
      </c>
    </row>
    <row r="22" spans="1:32" s="71" customFormat="1" ht="26.25" customHeight="1" x14ac:dyDescent="0.2">
      <c r="A22" s="136">
        <f t="shared" si="0"/>
        <v>20</v>
      </c>
      <c r="B22" s="146" t="s">
        <v>57</v>
      </c>
      <c r="C22" s="147" t="s">
        <v>156</v>
      </c>
      <c r="D22" s="146" t="s">
        <v>316</v>
      </c>
      <c r="E22" s="138" t="s">
        <v>317</v>
      </c>
      <c r="F22" s="146" t="s">
        <v>28</v>
      </c>
      <c r="G22" s="148">
        <v>20</v>
      </c>
      <c r="H22" s="139">
        <f>'ARTICULOS DE OF. ASEO Y CAFET.'!$C$6</f>
        <v>0</v>
      </c>
      <c r="I22" s="139">
        <f>'ARTICULOS DE OF. ASEO Y CAFET.'!$C$7</f>
        <v>0</v>
      </c>
      <c r="J22" s="140">
        <f>IFERROR(VLOOKUP($B22,'ARTICULOS DE OF. ASEO Y CAFET.'!$B30:$AF163,9,0),"-")</f>
        <v>0</v>
      </c>
      <c r="K22" s="140">
        <f>IFERROR(VLOOKUP($B22,'ARTICULOS DE OF. ASEO Y CAFET.'!$B30:$AF163,10,0),"-")</f>
        <v>0</v>
      </c>
      <c r="L22" s="140">
        <f>IFERROR(VLOOKUP($B22,'ARTICULOS DE OF. ASEO Y CAFET.'!$B30:$AF163,11,0),"-")</f>
        <v>0</v>
      </c>
      <c r="M22" s="140">
        <f>IFERROR(VLOOKUP($B22,'ARTICULOS DE OF. ASEO Y CAFET.'!$B30:$AF163,12,0),"-")</f>
        <v>0</v>
      </c>
      <c r="N22" s="141">
        <f>IFERROR(VLOOKUP($B22,'ARTICULOS DE OF. ASEO Y CAFET.'!$B30:$AF163,13,0),"-")</f>
        <v>0</v>
      </c>
      <c r="O22" s="140">
        <f>IFERROR(VLOOKUP($B22,'ARTICULOS DE OF. ASEO Y CAFET.'!$B30:$AF163,14,0),"-")</f>
        <v>0</v>
      </c>
      <c r="P22" s="140">
        <f>IFERROR(VLOOKUP($B22,'ARTICULOS DE OF. ASEO Y CAFET.'!$B30:$AF163,15,0),"-")</f>
        <v>0</v>
      </c>
      <c r="Q22" s="141">
        <f>IFERROR(VLOOKUP($B22,'ARTICULOS DE OF. ASEO Y CAFET.'!$B30:$AF163,16,0),"-")</f>
        <v>0</v>
      </c>
      <c r="R22" s="142">
        <f>IFERROR(VLOOKUP($B22,'ARTICULOS DE OF. ASEO Y CAFET.'!$B30:$AF163,17,0),"-")</f>
        <v>0</v>
      </c>
      <c r="S22" s="141">
        <f>IFERROR(VLOOKUP($B22,'ARTICULOS DE OF. ASEO Y CAFET.'!$B30:$AF163,18,0),"-")</f>
        <v>0</v>
      </c>
      <c r="T22" s="141">
        <f>IFERROR(VLOOKUP($B22,'ARTICULOS DE OF. ASEO Y CAFET.'!$B30:$AF163,19,0),"-")</f>
        <v>0</v>
      </c>
      <c r="U22" s="141">
        <f>IFERROR(VLOOKUP($B22,'ARTICULOS DE OF. ASEO Y CAFET.'!$B30:$AF163,20,0),"-")</f>
        <v>0</v>
      </c>
      <c r="V22" s="140">
        <f>IFERROR(VLOOKUP($B22,'ARTICULOS DE OF. ASEO Y CAFET.'!$B30:$AF163,21,0),"-")</f>
        <v>0</v>
      </c>
      <c r="W22" s="142">
        <f>IFERROR(VLOOKUP($B22,'ARTICULOS DE OF. ASEO Y CAFET.'!$B30:$AF163,22,0),"-")</f>
        <v>0</v>
      </c>
      <c r="X22" s="142">
        <f>IFERROR(VLOOKUP($B22,'ARTICULOS DE OF. ASEO Y CAFET.'!$B30:$AF163,23,0),"-")</f>
        <v>0</v>
      </c>
      <c r="Y22" s="142">
        <f>IFERROR(VLOOKUP($B22,'ARTICULOS DE OF. ASEO Y CAFET.'!$B30:$AF163,24,0),"-")</f>
        <v>0</v>
      </c>
      <c r="Z22" s="140">
        <f>IFERROR(VLOOKUP($B22,'ARTICULOS DE OF. ASEO Y CAFET.'!$B30:$AF163,25,0),"-")</f>
        <v>0</v>
      </c>
      <c r="AA22" s="140">
        <f>IFERROR(VLOOKUP($B22,'ARTICULOS DE OF. ASEO Y CAFET.'!$B30:$AF163,26,0),"-")</f>
        <v>0</v>
      </c>
      <c r="AB22" s="140">
        <f>IFERROR(VLOOKUP($B22,'ARTICULOS DE OF. ASEO Y CAFET.'!$B30:$AF163,27,0),"-")</f>
        <v>0</v>
      </c>
      <c r="AC22" s="140">
        <f>IFERROR(VLOOKUP($B22,'ARTICULOS DE OF. ASEO Y CAFET.'!$B30:$AF163,28,0),"-")</f>
        <v>0</v>
      </c>
      <c r="AD22" s="140">
        <f>IFERROR(VLOOKUP($B22,'ARTICULOS DE OF. ASEO Y CAFET.'!$B30:$AF163,29,0),"-")</f>
        <v>0</v>
      </c>
      <c r="AE22" s="140">
        <f>IFERROR(VLOOKUP($B22,'ARTICULOS DE OF. ASEO Y CAFET.'!$B30:$AF163,30,0),"-")</f>
        <v>0</v>
      </c>
      <c r="AF22" s="140">
        <f>IFERROR(VLOOKUP($B22,'ARTICULOS DE OF. ASEO Y CAFET.'!$B30:$AF163,31,0),"-")</f>
        <v>0</v>
      </c>
    </row>
    <row r="23" spans="1:32" s="71" customFormat="1" ht="26.25" customHeight="1" x14ac:dyDescent="0.2">
      <c r="A23" s="136">
        <f t="shared" si="0"/>
        <v>21</v>
      </c>
      <c r="B23" s="136" t="s">
        <v>58</v>
      </c>
      <c r="C23" s="137" t="s">
        <v>157</v>
      </c>
      <c r="D23" s="136" t="s">
        <v>314</v>
      </c>
      <c r="E23" s="138" t="s">
        <v>318</v>
      </c>
      <c r="F23" s="136" t="s">
        <v>28</v>
      </c>
      <c r="G23" s="139">
        <v>1200</v>
      </c>
      <c r="H23" s="139">
        <f>'ARTICULOS DE OF. ASEO Y CAFET.'!$C$6</f>
        <v>0</v>
      </c>
      <c r="I23" s="139">
        <f>'ARTICULOS DE OF. ASEO Y CAFET.'!$C$7</f>
        <v>0</v>
      </c>
      <c r="J23" s="140">
        <f>IFERROR(VLOOKUP($B23,'ARTICULOS DE OF. ASEO Y CAFET.'!$B31:$AF164,9,0),"-")</f>
        <v>0</v>
      </c>
      <c r="K23" s="140">
        <f>IFERROR(VLOOKUP($B23,'ARTICULOS DE OF. ASEO Y CAFET.'!$B31:$AF164,10,0),"-")</f>
        <v>0</v>
      </c>
      <c r="L23" s="140">
        <f>IFERROR(VLOOKUP($B23,'ARTICULOS DE OF. ASEO Y CAFET.'!$B31:$AF164,11,0),"-")</f>
        <v>0</v>
      </c>
      <c r="M23" s="140">
        <f>IFERROR(VLOOKUP($B23,'ARTICULOS DE OF. ASEO Y CAFET.'!$B31:$AF164,12,0),"-")</f>
        <v>0</v>
      </c>
      <c r="N23" s="141">
        <f>IFERROR(VLOOKUP($B23,'ARTICULOS DE OF. ASEO Y CAFET.'!$B31:$AF164,13,0),"-")</f>
        <v>0</v>
      </c>
      <c r="O23" s="140">
        <f>IFERROR(VLOOKUP($B23,'ARTICULOS DE OF. ASEO Y CAFET.'!$B31:$AF164,14,0),"-")</f>
        <v>0</v>
      </c>
      <c r="P23" s="140">
        <f>IFERROR(VLOOKUP($B23,'ARTICULOS DE OF. ASEO Y CAFET.'!$B31:$AF164,15,0),"-")</f>
        <v>0</v>
      </c>
      <c r="Q23" s="141">
        <f>IFERROR(VLOOKUP($B23,'ARTICULOS DE OF. ASEO Y CAFET.'!$B31:$AF164,16,0),"-")</f>
        <v>0</v>
      </c>
      <c r="R23" s="142">
        <f>IFERROR(VLOOKUP($B23,'ARTICULOS DE OF. ASEO Y CAFET.'!$B31:$AF164,17,0),"-")</f>
        <v>0</v>
      </c>
      <c r="S23" s="141">
        <f>IFERROR(VLOOKUP($B23,'ARTICULOS DE OF. ASEO Y CAFET.'!$B31:$AF164,18,0),"-")</f>
        <v>0</v>
      </c>
      <c r="T23" s="141">
        <f>IFERROR(VLOOKUP($B23,'ARTICULOS DE OF. ASEO Y CAFET.'!$B31:$AF164,19,0),"-")</f>
        <v>0</v>
      </c>
      <c r="U23" s="141">
        <f>IFERROR(VLOOKUP($B23,'ARTICULOS DE OF. ASEO Y CAFET.'!$B31:$AF164,20,0),"-")</f>
        <v>0</v>
      </c>
      <c r="V23" s="140">
        <f>IFERROR(VLOOKUP($B23,'ARTICULOS DE OF. ASEO Y CAFET.'!$B31:$AF164,21,0),"-")</f>
        <v>0</v>
      </c>
      <c r="W23" s="142">
        <f>IFERROR(VLOOKUP($B23,'ARTICULOS DE OF. ASEO Y CAFET.'!$B31:$AF164,22,0),"-")</f>
        <v>0</v>
      </c>
      <c r="X23" s="142">
        <f>IFERROR(VLOOKUP($B23,'ARTICULOS DE OF. ASEO Y CAFET.'!$B31:$AF164,23,0),"-")</f>
        <v>0</v>
      </c>
      <c r="Y23" s="142">
        <f>IFERROR(VLOOKUP($B23,'ARTICULOS DE OF. ASEO Y CAFET.'!$B31:$AF164,24,0),"-")</f>
        <v>0</v>
      </c>
      <c r="Z23" s="140">
        <f>IFERROR(VLOOKUP($B23,'ARTICULOS DE OF. ASEO Y CAFET.'!$B31:$AF164,25,0),"-")</f>
        <v>0</v>
      </c>
      <c r="AA23" s="140">
        <f>IFERROR(VLOOKUP($B23,'ARTICULOS DE OF. ASEO Y CAFET.'!$B31:$AF164,26,0),"-")</f>
        <v>0</v>
      </c>
      <c r="AB23" s="140">
        <f>IFERROR(VLOOKUP($B23,'ARTICULOS DE OF. ASEO Y CAFET.'!$B31:$AF164,27,0),"-")</f>
        <v>0</v>
      </c>
      <c r="AC23" s="140">
        <f>IFERROR(VLOOKUP($B23,'ARTICULOS DE OF. ASEO Y CAFET.'!$B31:$AF164,28,0),"-")</f>
        <v>0</v>
      </c>
      <c r="AD23" s="140">
        <f>IFERROR(VLOOKUP($B23,'ARTICULOS DE OF. ASEO Y CAFET.'!$B31:$AF164,29,0),"-")</f>
        <v>0</v>
      </c>
      <c r="AE23" s="140">
        <f>IFERROR(VLOOKUP($B23,'ARTICULOS DE OF. ASEO Y CAFET.'!$B31:$AF164,30,0),"-")</f>
        <v>0</v>
      </c>
      <c r="AF23" s="140">
        <f>IFERROR(VLOOKUP($B23,'ARTICULOS DE OF. ASEO Y CAFET.'!$B31:$AF164,31,0),"-")</f>
        <v>0</v>
      </c>
    </row>
    <row r="24" spans="1:32" s="71" customFormat="1" ht="26.25" customHeight="1" x14ac:dyDescent="0.2">
      <c r="A24" s="136">
        <f t="shared" si="0"/>
        <v>22</v>
      </c>
      <c r="B24" s="146" t="s">
        <v>59</v>
      </c>
      <c r="C24" s="147" t="s">
        <v>158</v>
      </c>
      <c r="D24" s="146" t="s">
        <v>314</v>
      </c>
      <c r="E24" s="138" t="s">
        <v>319</v>
      </c>
      <c r="F24" s="146" t="s">
        <v>28</v>
      </c>
      <c r="G24" s="148">
        <v>10</v>
      </c>
      <c r="H24" s="139">
        <f>'ARTICULOS DE OF. ASEO Y CAFET.'!$C$6</f>
        <v>0</v>
      </c>
      <c r="I24" s="139">
        <f>'ARTICULOS DE OF. ASEO Y CAFET.'!$C$7</f>
        <v>0</v>
      </c>
      <c r="J24" s="140">
        <f>IFERROR(VLOOKUP($B24,'ARTICULOS DE OF. ASEO Y CAFET.'!$B32:$AF165,9,0),"-")</f>
        <v>0</v>
      </c>
      <c r="K24" s="140">
        <f>IFERROR(VLOOKUP($B24,'ARTICULOS DE OF. ASEO Y CAFET.'!$B32:$AF165,10,0),"-")</f>
        <v>0</v>
      </c>
      <c r="L24" s="140">
        <f>IFERROR(VLOOKUP($B24,'ARTICULOS DE OF. ASEO Y CAFET.'!$B32:$AF165,11,0),"-")</f>
        <v>0</v>
      </c>
      <c r="M24" s="140">
        <f>IFERROR(VLOOKUP($B24,'ARTICULOS DE OF. ASEO Y CAFET.'!$B32:$AF165,12,0),"-")</f>
        <v>0</v>
      </c>
      <c r="N24" s="141">
        <f>IFERROR(VLOOKUP($B24,'ARTICULOS DE OF. ASEO Y CAFET.'!$B32:$AF165,13,0),"-")</f>
        <v>0</v>
      </c>
      <c r="O24" s="140">
        <f>IFERROR(VLOOKUP($B24,'ARTICULOS DE OF. ASEO Y CAFET.'!$B32:$AF165,14,0),"-")</f>
        <v>0</v>
      </c>
      <c r="P24" s="140">
        <f>IFERROR(VLOOKUP($B24,'ARTICULOS DE OF. ASEO Y CAFET.'!$B32:$AF165,15,0),"-")</f>
        <v>0</v>
      </c>
      <c r="Q24" s="141">
        <f>IFERROR(VLOOKUP($B24,'ARTICULOS DE OF. ASEO Y CAFET.'!$B32:$AF165,16,0),"-")</f>
        <v>0</v>
      </c>
      <c r="R24" s="142">
        <f>IFERROR(VLOOKUP($B24,'ARTICULOS DE OF. ASEO Y CAFET.'!$B32:$AF165,17,0),"-")</f>
        <v>0</v>
      </c>
      <c r="S24" s="141">
        <f>IFERROR(VLOOKUP($B24,'ARTICULOS DE OF. ASEO Y CAFET.'!$B32:$AF165,18,0),"-")</f>
        <v>0</v>
      </c>
      <c r="T24" s="141">
        <f>IFERROR(VLOOKUP($B24,'ARTICULOS DE OF. ASEO Y CAFET.'!$B32:$AF165,19,0),"-")</f>
        <v>0</v>
      </c>
      <c r="U24" s="141">
        <f>IFERROR(VLOOKUP($B24,'ARTICULOS DE OF. ASEO Y CAFET.'!$B32:$AF165,20,0),"-")</f>
        <v>0</v>
      </c>
      <c r="V24" s="140">
        <f>IFERROR(VLOOKUP($B24,'ARTICULOS DE OF. ASEO Y CAFET.'!$B32:$AF165,21,0),"-")</f>
        <v>0</v>
      </c>
      <c r="W24" s="142">
        <f>IFERROR(VLOOKUP($B24,'ARTICULOS DE OF. ASEO Y CAFET.'!$B32:$AF165,22,0),"-")</f>
        <v>0</v>
      </c>
      <c r="X24" s="142">
        <f>IFERROR(VLOOKUP($B24,'ARTICULOS DE OF. ASEO Y CAFET.'!$B32:$AF165,23,0),"-")</f>
        <v>0</v>
      </c>
      <c r="Y24" s="142">
        <f>IFERROR(VLOOKUP($B24,'ARTICULOS DE OF. ASEO Y CAFET.'!$B32:$AF165,24,0),"-")</f>
        <v>0</v>
      </c>
      <c r="Z24" s="140">
        <f>IFERROR(VLOOKUP($B24,'ARTICULOS DE OF. ASEO Y CAFET.'!$B32:$AF165,25,0),"-")</f>
        <v>0</v>
      </c>
      <c r="AA24" s="140">
        <f>IFERROR(VLOOKUP($B24,'ARTICULOS DE OF. ASEO Y CAFET.'!$B32:$AF165,26,0),"-")</f>
        <v>0</v>
      </c>
      <c r="AB24" s="140">
        <f>IFERROR(VLOOKUP($B24,'ARTICULOS DE OF. ASEO Y CAFET.'!$B32:$AF165,27,0),"-")</f>
        <v>0</v>
      </c>
      <c r="AC24" s="140">
        <f>IFERROR(VLOOKUP($B24,'ARTICULOS DE OF. ASEO Y CAFET.'!$B32:$AF165,28,0),"-")</f>
        <v>0</v>
      </c>
      <c r="AD24" s="140">
        <f>IFERROR(VLOOKUP($B24,'ARTICULOS DE OF. ASEO Y CAFET.'!$B32:$AF165,29,0),"-")</f>
        <v>0</v>
      </c>
      <c r="AE24" s="140">
        <f>IFERROR(VLOOKUP($B24,'ARTICULOS DE OF. ASEO Y CAFET.'!$B32:$AF165,30,0),"-")</f>
        <v>0</v>
      </c>
      <c r="AF24" s="140">
        <f>IFERROR(VLOOKUP($B24,'ARTICULOS DE OF. ASEO Y CAFET.'!$B32:$AF165,31,0),"-")</f>
        <v>0</v>
      </c>
    </row>
    <row r="25" spans="1:32" s="71" customFormat="1" ht="26.25" customHeight="1" x14ac:dyDescent="0.2">
      <c r="A25" s="136">
        <f t="shared" si="0"/>
        <v>23</v>
      </c>
      <c r="B25" s="136" t="s">
        <v>60</v>
      </c>
      <c r="C25" s="137" t="s">
        <v>159</v>
      </c>
      <c r="D25" s="146" t="s">
        <v>314</v>
      </c>
      <c r="E25" s="138" t="s">
        <v>320</v>
      </c>
      <c r="F25" s="136" t="s">
        <v>28</v>
      </c>
      <c r="G25" s="139">
        <v>200</v>
      </c>
      <c r="H25" s="139">
        <f>'ARTICULOS DE OF. ASEO Y CAFET.'!$C$6</f>
        <v>0</v>
      </c>
      <c r="I25" s="139">
        <f>'ARTICULOS DE OF. ASEO Y CAFET.'!$C$7</f>
        <v>0</v>
      </c>
      <c r="J25" s="140">
        <f>IFERROR(VLOOKUP($B25,'ARTICULOS DE OF. ASEO Y CAFET.'!$B33:$AF166,9,0),"-")</f>
        <v>0</v>
      </c>
      <c r="K25" s="140">
        <f>IFERROR(VLOOKUP($B25,'ARTICULOS DE OF. ASEO Y CAFET.'!$B33:$AF166,10,0),"-")</f>
        <v>0</v>
      </c>
      <c r="L25" s="140">
        <f>IFERROR(VLOOKUP($B25,'ARTICULOS DE OF. ASEO Y CAFET.'!$B33:$AF166,11,0),"-")</f>
        <v>0</v>
      </c>
      <c r="M25" s="140">
        <f>IFERROR(VLOOKUP($B25,'ARTICULOS DE OF. ASEO Y CAFET.'!$B33:$AF166,12,0),"-")</f>
        <v>0</v>
      </c>
      <c r="N25" s="141">
        <f>IFERROR(VLOOKUP($B25,'ARTICULOS DE OF. ASEO Y CAFET.'!$B33:$AF166,13,0),"-")</f>
        <v>0</v>
      </c>
      <c r="O25" s="140">
        <f>IFERROR(VLOOKUP($B25,'ARTICULOS DE OF. ASEO Y CAFET.'!$B33:$AF166,14,0),"-")</f>
        <v>0</v>
      </c>
      <c r="P25" s="140">
        <f>IFERROR(VLOOKUP($B25,'ARTICULOS DE OF. ASEO Y CAFET.'!$B33:$AF166,15,0),"-")</f>
        <v>0</v>
      </c>
      <c r="Q25" s="141">
        <f>IFERROR(VLOOKUP($B25,'ARTICULOS DE OF. ASEO Y CAFET.'!$B33:$AF166,16,0),"-")</f>
        <v>0</v>
      </c>
      <c r="R25" s="142">
        <f>IFERROR(VLOOKUP($B25,'ARTICULOS DE OF. ASEO Y CAFET.'!$B33:$AF166,17,0),"-")</f>
        <v>0</v>
      </c>
      <c r="S25" s="141">
        <f>IFERROR(VLOOKUP($B25,'ARTICULOS DE OF. ASEO Y CAFET.'!$B33:$AF166,18,0),"-")</f>
        <v>0</v>
      </c>
      <c r="T25" s="141">
        <f>IFERROR(VLOOKUP($B25,'ARTICULOS DE OF. ASEO Y CAFET.'!$B33:$AF166,19,0),"-")</f>
        <v>0</v>
      </c>
      <c r="U25" s="141">
        <f>IFERROR(VLOOKUP($B25,'ARTICULOS DE OF. ASEO Y CAFET.'!$B33:$AF166,20,0),"-")</f>
        <v>0</v>
      </c>
      <c r="V25" s="140">
        <f>IFERROR(VLOOKUP($B25,'ARTICULOS DE OF. ASEO Y CAFET.'!$B33:$AF166,21,0),"-")</f>
        <v>0</v>
      </c>
      <c r="W25" s="142">
        <f>IFERROR(VLOOKUP($B25,'ARTICULOS DE OF. ASEO Y CAFET.'!$B33:$AF166,22,0),"-")</f>
        <v>0</v>
      </c>
      <c r="X25" s="142">
        <f>IFERROR(VLOOKUP($B25,'ARTICULOS DE OF. ASEO Y CAFET.'!$B33:$AF166,23,0),"-")</f>
        <v>0</v>
      </c>
      <c r="Y25" s="142">
        <f>IFERROR(VLOOKUP($B25,'ARTICULOS DE OF. ASEO Y CAFET.'!$B33:$AF166,24,0),"-")</f>
        <v>0</v>
      </c>
      <c r="Z25" s="140">
        <f>IFERROR(VLOOKUP($B25,'ARTICULOS DE OF. ASEO Y CAFET.'!$B33:$AF166,25,0),"-")</f>
        <v>0</v>
      </c>
      <c r="AA25" s="140">
        <f>IFERROR(VLOOKUP($B25,'ARTICULOS DE OF. ASEO Y CAFET.'!$B33:$AF166,26,0),"-")</f>
        <v>0</v>
      </c>
      <c r="AB25" s="140">
        <f>IFERROR(VLOOKUP($B25,'ARTICULOS DE OF. ASEO Y CAFET.'!$B33:$AF166,27,0),"-")</f>
        <v>0</v>
      </c>
      <c r="AC25" s="140">
        <f>IFERROR(VLOOKUP($B25,'ARTICULOS DE OF. ASEO Y CAFET.'!$B33:$AF166,28,0),"-")</f>
        <v>0</v>
      </c>
      <c r="AD25" s="140">
        <f>IFERROR(VLOOKUP($B25,'ARTICULOS DE OF. ASEO Y CAFET.'!$B33:$AF166,29,0),"-")</f>
        <v>0</v>
      </c>
      <c r="AE25" s="140">
        <f>IFERROR(VLOOKUP($B25,'ARTICULOS DE OF. ASEO Y CAFET.'!$B33:$AF166,30,0),"-")</f>
        <v>0</v>
      </c>
      <c r="AF25" s="140">
        <f>IFERROR(VLOOKUP($B25,'ARTICULOS DE OF. ASEO Y CAFET.'!$B33:$AF166,31,0),"-")</f>
        <v>0</v>
      </c>
    </row>
    <row r="26" spans="1:32" s="71" customFormat="1" ht="26.25" customHeight="1" x14ac:dyDescent="0.2">
      <c r="A26" s="136">
        <f t="shared" si="0"/>
        <v>24</v>
      </c>
      <c r="B26" s="146" t="s">
        <v>61</v>
      </c>
      <c r="C26" s="147" t="s">
        <v>160</v>
      </c>
      <c r="D26" s="146" t="s">
        <v>284</v>
      </c>
      <c r="E26" s="138" t="s">
        <v>321</v>
      </c>
      <c r="F26" s="146" t="s">
        <v>227</v>
      </c>
      <c r="G26" s="148">
        <v>10</v>
      </c>
      <c r="H26" s="139">
        <f>'ARTICULOS DE OF. ASEO Y CAFET.'!$C$6</f>
        <v>0</v>
      </c>
      <c r="I26" s="139">
        <f>'ARTICULOS DE OF. ASEO Y CAFET.'!$C$7</f>
        <v>0</v>
      </c>
      <c r="J26" s="140">
        <f>IFERROR(VLOOKUP($B26,'ARTICULOS DE OF. ASEO Y CAFET.'!$B34:$AF167,9,0),"-")</f>
        <v>0</v>
      </c>
      <c r="K26" s="140">
        <f>IFERROR(VLOOKUP($B26,'ARTICULOS DE OF. ASEO Y CAFET.'!$B34:$AF167,10,0),"-")</f>
        <v>0</v>
      </c>
      <c r="L26" s="140">
        <f>IFERROR(VLOOKUP($B26,'ARTICULOS DE OF. ASEO Y CAFET.'!$B34:$AF167,11,0),"-")</f>
        <v>0</v>
      </c>
      <c r="M26" s="140">
        <f>IFERROR(VLOOKUP($B26,'ARTICULOS DE OF. ASEO Y CAFET.'!$B34:$AF167,12,0),"-")</f>
        <v>0</v>
      </c>
      <c r="N26" s="141">
        <f>IFERROR(VLOOKUP($B26,'ARTICULOS DE OF. ASEO Y CAFET.'!$B34:$AF167,13,0),"-")</f>
        <v>0</v>
      </c>
      <c r="O26" s="140">
        <f>IFERROR(VLOOKUP($B26,'ARTICULOS DE OF. ASEO Y CAFET.'!$B34:$AF167,14,0),"-")</f>
        <v>0</v>
      </c>
      <c r="P26" s="140">
        <f>IFERROR(VLOOKUP($B26,'ARTICULOS DE OF. ASEO Y CAFET.'!$B34:$AF167,15,0),"-")</f>
        <v>0</v>
      </c>
      <c r="Q26" s="141">
        <f>IFERROR(VLOOKUP($B26,'ARTICULOS DE OF. ASEO Y CAFET.'!$B34:$AF167,16,0),"-")</f>
        <v>0</v>
      </c>
      <c r="R26" s="142">
        <f>IFERROR(VLOOKUP($B26,'ARTICULOS DE OF. ASEO Y CAFET.'!$B34:$AF167,17,0),"-")</f>
        <v>0</v>
      </c>
      <c r="S26" s="141">
        <f>IFERROR(VLOOKUP($B26,'ARTICULOS DE OF. ASEO Y CAFET.'!$B34:$AF167,18,0),"-")</f>
        <v>0</v>
      </c>
      <c r="T26" s="141">
        <f>IFERROR(VLOOKUP($B26,'ARTICULOS DE OF. ASEO Y CAFET.'!$B34:$AF167,19,0),"-")</f>
        <v>0</v>
      </c>
      <c r="U26" s="141">
        <f>IFERROR(VLOOKUP($B26,'ARTICULOS DE OF. ASEO Y CAFET.'!$B34:$AF167,20,0),"-")</f>
        <v>0</v>
      </c>
      <c r="V26" s="140">
        <f>IFERROR(VLOOKUP($B26,'ARTICULOS DE OF. ASEO Y CAFET.'!$B34:$AF167,21,0),"-")</f>
        <v>0</v>
      </c>
      <c r="W26" s="142">
        <f>IFERROR(VLOOKUP($B26,'ARTICULOS DE OF. ASEO Y CAFET.'!$B34:$AF167,22,0),"-")</f>
        <v>0</v>
      </c>
      <c r="X26" s="142">
        <f>IFERROR(VLOOKUP($B26,'ARTICULOS DE OF. ASEO Y CAFET.'!$B34:$AF167,23,0),"-")</f>
        <v>0</v>
      </c>
      <c r="Y26" s="142">
        <f>IFERROR(VLOOKUP($B26,'ARTICULOS DE OF. ASEO Y CAFET.'!$B34:$AF167,24,0),"-")</f>
        <v>0</v>
      </c>
      <c r="Z26" s="140">
        <f>IFERROR(VLOOKUP($B26,'ARTICULOS DE OF. ASEO Y CAFET.'!$B34:$AF167,25,0),"-")</f>
        <v>0</v>
      </c>
      <c r="AA26" s="140">
        <f>IFERROR(VLOOKUP($B26,'ARTICULOS DE OF. ASEO Y CAFET.'!$B34:$AF167,26,0),"-")</f>
        <v>0</v>
      </c>
      <c r="AB26" s="140">
        <f>IFERROR(VLOOKUP($B26,'ARTICULOS DE OF. ASEO Y CAFET.'!$B34:$AF167,27,0),"-")</f>
        <v>0</v>
      </c>
      <c r="AC26" s="140">
        <f>IFERROR(VLOOKUP($B26,'ARTICULOS DE OF. ASEO Y CAFET.'!$B34:$AF167,28,0),"-")</f>
        <v>0</v>
      </c>
      <c r="AD26" s="140">
        <f>IFERROR(VLOOKUP($B26,'ARTICULOS DE OF. ASEO Y CAFET.'!$B34:$AF167,29,0),"-")</f>
        <v>0</v>
      </c>
      <c r="AE26" s="140">
        <f>IFERROR(VLOOKUP($B26,'ARTICULOS DE OF. ASEO Y CAFET.'!$B34:$AF167,30,0),"-")</f>
        <v>0</v>
      </c>
      <c r="AF26" s="140">
        <f>IFERROR(VLOOKUP($B26,'ARTICULOS DE OF. ASEO Y CAFET.'!$B34:$AF167,31,0),"-")</f>
        <v>0</v>
      </c>
    </row>
    <row r="27" spans="1:32" s="71" customFormat="1" ht="26.25" customHeight="1" x14ac:dyDescent="0.2">
      <c r="A27" s="136">
        <f t="shared" si="0"/>
        <v>25</v>
      </c>
      <c r="B27" s="136" t="s">
        <v>62</v>
      </c>
      <c r="C27" s="137" t="s">
        <v>161</v>
      </c>
      <c r="D27" s="146" t="s">
        <v>284</v>
      </c>
      <c r="E27" s="138" t="s">
        <v>322</v>
      </c>
      <c r="F27" s="136" t="s">
        <v>227</v>
      </c>
      <c r="G27" s="139">
        <v>30</v>
      </c>
      <c r="H27" s="139">
        <f>'ARTICULOS DE OF. ASEO Y CAFET.'!$C$6</f>
        <v>0</v>
      </c>
      <c r="I27" s="139">
        <f>'ARTICULOS DE OF. ASEO Y CAFET.'!$C$7</f>
        <v>0</v>
      </c>
      <c r="J27" s="140">
        <f>IFERROR(VLOOKUP($B27,'ARTICULOS DE OF. ASEO Y CAFET.'!$B35:$AF168,9,0),"-")</f>
        <v>0</v>
      </c>
      <c r="K27" s="140">
        <f>IFERROR(VLOOKUP($B27,'ARTICULOS DE OF. ASEO Y CAFET.'!$B35:$AF168,10,0),"-")</f>
        <v>0</v>
      </c>
      <c r="L27" s="140">
        <f>IFERROR(VLOOKUP($B27,'ARTICULOS DE OF. ASEO Y CAFET.'!$B35:$AF168,11,0),"-")</f>
        <v>0</v>
      </c>
      <c r="M27" s="140">
        <f>IFERROR(VLOOKUP($B27,'ARTICULOS DE OF. ASEO Y CAFET.'!$B35:$AF168,12,0),"-")</f>
        <v>0</v>
      </c>
      <c r="N27" s="141">
        <f>IFERROR(VLOOKUP($B27,'ARTICULOS DE OF. ASEO Y CAFET.'!$B35:$AF168,13,0),"-")</f>
        <v>0</v>
      </c>
      <c r="O27" s="140">
        <f>IFERROR(VLOOKUP($B27,'ARTICULOS DE OF. ASEO Y CAFET.'!$B35:$AF168,14,0),"-")</f>
        <v>0</v>
      </c>
      <c r="P27" s="140">
        <f>IFERROR(VLOOKUP($B27,'ARTICULOS DE OF. ASEO Y CAFET.'!$B35:$AF168,15,0),"-")</f>
        <v>0</v>
      </c>
      <c r="Q27" s="141">
        <f>IFERROR(VLOOKUP($B27,'ARTICULOS DE OF. ASEO Y CAFET.'!$B35:$AF168,16,0),"-")</f>
        <v>0</v>
      </c>
      <c r="R27" s="142">
        <f>IFERROR(VLOOKUP($B27,'ARTICULOS DE OF. ASEO Y CAFET.'!$B35:$AF168,17,0),"-")</f>
        <v>0</v>
      </c>
      <c r="S27" s="141">
        <f>IFERROR(VLOOKUP($B27,'ARTICULOS DE OF. ASEO Y CAFET.'!$B35:$AF168,18,0),"-")</f>
        <v>0</v>
      </c>
      <c r="T27" s="141">
        <f>IFERROR(VLOOKUP($B27,'ARTICULOS DE OF. ASEO Y CAFET.'!$B35:$AF168,19,0),"-")</f>
        <v>0</v>
      </c>
      <c r="U27" s="141">
        <f>IFERROR(VLOOKUP($B27,'ARTICULOS DE OF. ASEO Y CAFET.'!$B35:$AF168,20,0),"-")</f>
        <v>0</v>
      </c>
      <c r="V27" s="140">
        <f>IFERROR(VLOOKUP($B27,'ARTICULOS DE OF. ASEO Y CAFET.'!$B35:$AF168,21,0),"-")</f>
        <v>0</v>
      </c>
      <c r="W27" s="142">
        <f>IFERROR(VLOOKUP($B27,'ARTICULOS DE OF. ASEO Y CAFET.'!$B35:$AF168,22,0),"-")</f>
        <v>0</v>
      </c>
      <c r="X27" s="142">
        <f>IFERROR(VLOOKUP($B27,'ARTICULOS DE OF. ASEO Y CAFET.'!$B35:$AF168,23,0),"-")</f>
        <v>0</v>
      </c>
      <c r="Y27" s="142">
        <f>IFERROR(VLOOKUP($B27,'ARTICULOS DE OF. ASEO Y CAFET.'!$B35:$AF168,24,0),"-")</f>
        <v>0</v>
      </c>
      <c r="Z27" s="140">
        <f>IFERROR(VLOOKUP($B27,'ARTICULOS DE OF. ASEO Y CAFET.'!$B35:$AF168,25,0),"-")</f>
        <v>0</v>
      </c>
      <c r="AA27" s="140">
        <f>IFERROR(VLOOKUP($B27,'ARTICULOS DE OF. ASEO Y CAFET.'!$B35:$AF168,26,0),"-")</f>
        <v>0</v>
      </c>
      <c r="AB27" s="140">
        <f>IFERROR(VLOOKUP($B27,'ARTICULOS DE OF. ASEO Y CAFET.'!$B35:$AF168,27,0),"-")</f>
        <v>0</v>
      </c>
      <c r="AC27" s="140">
        <f>IFERROR(VLOOKUP($B27,'ARTICULOS DE OF. ASEO Y CAFET.'!$B35:$AF168,28,0),"-")</f>
        <v>0</v>
      </c>
      <c r="AD27" s="140">
        <f>IFERROR(VLOOKUP($B27,'ARTICULOS DE OF. ASEO Y CAFET.'!$B35:$AF168,29,0),"-")</f>
        <v>0</v>
      </c>
      <c r="AE27" s="140">
        <f>IFERROR(VLOOKUP($B27,'ARTICULOS DE OF. ASEO Y CAFET.'!$B35:$AF168,30,0),"-")</f>
        <v>0</v>
      </c>
      <c r="AF27" s="140">
        <f>IFERROR(VLOOKUP($B27,'ARTICULOS DE OF. ASEO Y CAFET.'!$B35:$AF168,31,0),"-")</f>
        <v>0</v>
      </c>
    </row>
    <row r="28" spans="1:32" s="71" customFormat="1" ht="26.25" customHeight="1" x14ac:dyDescent="0.2">
      <c r="A28" s="136">
        <f t="shared" si="0"/>
        <v>26</v>
      </c>
      <c r="B28" s="136" t="s">
        <v>70</v>
      </c>
      <c r="C28" s="137" t="s">
        <v>168</v>
      </c>
      <c r="D28" s="136" t="s">
        <v>284</v>
      </c>
      <c r="E28" s="138" t="s">
        <v>323</v>
      </c>
      <c r="F28" s="136" t="s">
        <v>28</v>
      </c>
      <c r="G28" s="139">
        <v>70</v>
      </c>
      <c r="H28" s="139">
        <f>'ARTICULOS DE OF. ASEO Y CAFET.'!$C$6</f>
        <v>0</v>
      </c>
      <c r="I28" s="139">
        <f>'ARTICULOS DE OF. ASEO Y CAFET.'!$C$7</f>
        <v>0</v>
      </c>
      <c r="J28" s="140">
        <f>IFERROR(VLOOKUP($B28,'ARTICULOS DE OF. ASEO Y CAFET.'!$B36:$AF169,9,0),"-")</f>
        <v>0</v>
      </c>
      <c r="K28" s="140">
        <f>IFERROR(VLOOKUP($B28,'ARTICULOS DE OF. ASEO Y CAFET.'!$B36:$AF169,10,0),"-")</f>
        <v>0</v>
      </c>
      <c r="L28" s="140">
        <f>IFERROR(VLOOKUP($B28,'ARTICULOS DE OF. ASEO Y CAFET.'!$B36:$AF169,11,0),"-")</f>
        <v>0</v>
      </c>
      <c r="M28" s="140">
        <f>IFERROR(VLOOKUP($B28,'ARTICULOS DE OF. ASEO Y CAFET.'!$B36:$AF169,12,0),"-")</f>
        <v>0</v>
      </c>
      <c r="N28" s="141">
        <f>IFERROR(VLOOKUP($B28,'ARTICULOS DE OF. ASEO Y CAFET.'!$B36:$AF169,13,0),"-")</f>
        <v>0</v>
      </c>
      <c r="O28" s="140">
        <f>IFERROR(VLOOKUP($B28,'ARTICULOS DE OF. ASEO Y CAFET.'!$B36:$AF169,14,0),"-")</f>
        <v>0</v>
      </c>
      <c r="P28" s="140">
        <f>IFERROR(VLOOKUP($B28,'ARTICULOS DE OF. ASEO Y CAFET.'!$B36:$AF169,15,0),"-")</f>
        <v>0</v>
      </c>
      <c r="Q28" s="141">
        <f>IFERROR(VLOOKUP($B28,'ARTICULOS DE OF. ASEO Y CAFET.'!$B36:$AF169,16,0),"-")</f>
        <v>0</v>
      </c>
      <c r="R28" s="142">
        <f>IFERROR(VLOOKUP($B28,'ARTICULOS DE OF. ASEO Y CAFET.'!$B36:$AF169,17,0),"-")</f>
        <v>0</v>
      </c>
      <c r="S28" s="141">
        <f>IFERROR(VLOOKUP($B28,'ARTICULOS DE OF. ASEO Y CAFET.'!$B36:$AF169,18,0),"-")</f>
        <v>0</v>
      </c>
      <c r="T28" s="141">
        <f>IFERROR(VLOOKUP($B28,'ARTICULOS DE OF. ASEO Y CAFET.'!$B36:$AF169,19,0),"-")</f>
        <v>0</v>
      </c>
      <c r="U28" s="141">
        <f>IFERROR(VLOOKUP($B28,'ARTICULOS DE OF. ASEO Y CAFET.'!$B36:$AF169,20,0),"-")</f>
        <v>0</v>
      </c>
      <c r="V28" s="140">
        <f>IFERROR(VLOOKUP($B28,'ARTICULOS DE OF. ASEO Y CAFET.'!$B36:$AF169,21,0),"-")</f>
        <v>0</v>
      </c>
      <c r="W28" s="142">
        <f>IFERROR(VLOOKUP($B28,'ARTICULOS DE OF. ASEO Y CAFET.'!$B36:$AF169,22,0),"-")</f>
        <v>0</v>
      </c>
      <c r="X28" s="142">
        <f>IFERROR(VLOOKUP($B28,'ARTICULOS DE OF. ASEO Y CAFET.'!$B36:$AF169,23,0),"-")</f>
        <v>0</v>
      </c>
      <c r="Y28" s="142">
        <f>IFERROR(VLOOKUP($B28,'ARTICULOS DE OF. ASEO Y CAFET.'!$B36:$AF169,24,0),"-")</f>
        <v>0</v>
      </c>
      <c r="Z28" s="140">
        <f>IFERROR(VLOOKUP($B28,'ARTICULOS DE OF. ASEO Y CAFET.'!$B36:$AF169,25,0),"-")</f>
        <v>0</v>
      </c>
      <c r="AA28" s="140">
        <f>IFERROR(VLOOKUP($B28,'ARTICULOS DE OF. ASEO Y CAFET.'!$B36:$AF169,26,0),"-")</f>
        <v>0</v>
      </c>
      <c r="AB28" s="140">
        <f>IFERROR(VLOOKUP($B28,'ARTICULOS DE OF. ASEO Y CAFET.'!$B36:$AF169,27,0),"-")</f>
        <v>0</v>
      </c>
      <c r="AC28" s="140">
        <f>IFERROR(VLOOKUP($B28,'ARTICULOS DE OF. ASEO Y CAFET.'!$B36:$AF169,28,0),"-")</f>
        <v>0</v>
      </c>
      <c r="AD28" s="140">
        <f>IFERROR(VLOOKUP($B28,'ARTICULOS DE OF. ASEO Y CAFET.'!$B36:$AF169,29,0),"-")</f>
        <v>0</v>
      </c>
      <c r="AE28" s="140">
        <f>IFERROR(VLOOKUP($B28,'ARTICULOS DE OF. ASEO Y CAFET.'!$B36:$AF169,30,0),"-")</f>
        <v>0</v>
      </c>
      <c r="AF28" s="140">
        <f>IFERROR(VLOOKUP($B28,'ARTICULOS DE OF. ASEO Y CAFET.'!$B36:$AF169,31,0),"-")</f>
        <v>0</v>
      </c>
    </row>
    <row r="29" spans="1:32" s="71" customFormat="1" ht="26.25" customHeight="1" x14ac:dyDescent="0.2">
      <c r="A29" s="136">
        <f t="shared" si="0"/>
        <v>27</v>
      </c>
      <c r="B29" s="136" t="s">
        <v>71</v>
      </c>
      <c r="C29" s="137" t="s">
        <v>169</v>
      </c>
      <c r="D29" s="136" t="s">
        <v>284</v>
      </c>
      <c r="E29" s="138" t="s">
        <v>324</v>
      </c>
      <c r="F29" s="136" t="s">
        <v>28</v>
      </c>
      <c r="G29" s="139">
        <v>1200</v>
      </c>
      <c r="H29" s="139">
        <f>'ARTICULOS DE OF. ASEO Y CAFET.'!$C$6</f>
        <v>0</v>
      </c>
      <c r="I29" s="139">
        <f>'ARTICULOS DE OF. ASEO Y CAFET.'!$C$7</f>
        <v>0</v>
      </c>
      <c r="J29" s="140">
        <f>IFERROR(VLOOKUP($B29,'ARTICULOS DE OF. ASEO Y CAFET.'!$B37:$AF170,9,0),"-")</f>
        <v>0</v>
      </c>
      <c r="K29" s="140">
        <f>IFERROR(VLOOKUP($B29,'ARTICULOS DE OF. ASEO Y CAFET.'!$B37:$AF170,10,0),"-")</f>
        <v>0</v>
      </c>
      <c r="L29" s="140">
        <f>IFERROR(VLOOKUP($B29,'ARTICULOS DE OF. ASEO Y CAFET.'!$B37:$AF170,11,0),"-")</f>
        <v>0</v>
      </c>
      <c r="M29" s="140">
        <f>IFERROR(VLOOKUP($B29,'ARTICULOS DE OF. ASEO Y CAFET.'!$B37:$AF170,12,0),"-")</f>
        <v>0</v>
      </c>
      <c r="N29" s="141">
        <f>IFERROR(VLOOKUP($B29,'ARTICULOS DE OF. ASEO Y CAFET.'!$B37:$AF170,13,0),"-")</f>
        <v>0</v>
      </c>
      <c r="O29" s="140">
        <f>IFERROR(VLOOKUP($B29,'ARTICULOS DE OF. ASEO Y CAFET.'!$B37:$AF170,14,0),"-")</f>
        <v>0</v>
      </c>
      <c r="P29" s="140">
        <f>IFERROR(VLOOKUP($B29,'ARTICULOS DE OF. ASEO Y CAFET.'!$B37:$AF170,15,0),"-")</f>
        <v>0</v>
      </c>
      <c r="Q29" s="141">
        <f>IFERROR(VLOOKUP($B29,'ARTICULOS DE OF. ASEO Y CAFET.'!$B37:$AF170,16,0),"-")</f>
        <v>0</v>
      </c>
      <c r="R29" s="142">
        <f>IFERROR(VLOOKUP($B29,'ARTICULOS DE OF. ASEO Y CAFET.'!$B37:$AF170,17,0),"-")</f>
        <v>0</v>
      </c>
      <c r="S29" s="141">
        <f>IFERROR(VLOOKUP($B29,'ARTICULOS DE OF. ASEO Y CAFET.'!$B37:$AF170,18,0),"-")</f>
        <v>0</v>
      </c>
      <c r="T29" s="141">
        <f>IFERROR(VLOOKUP($B29,'ARTICULOS DE OF. ASEO Y CAFET.'!$B37:$AF170,19,0),"-")</f>
        <v>0</v>
      </c>
      <c r="U29" s="141">
        <f>IFERROR(VLOOKUP($B29,'ARTICULOS DE OF. ASEO Y CAFET.'!$B37:$AF170,20,0),"-")</f>
        <v>0</v>
      </c>
      <c r="V29" s="140">
        <f>IFERROR(VLOOKUP($B29,'ARTICULOS DE OF. ASEO Y CAFET.'!$B37:$AF170,21,0),"-")</f>
        <v>0</v>
      </c>
      <c r="W29" s="142">
        <f>IFERROR(VLOOKUP($B29,'ARTICULOS DE OF. ASEO Y CAFET.'!$B37:$AF170,22,0),"-")</f>
        <v>0</v>
      </c>
      <c r="X29" s="142">
        <f>IFERROR(VLOOKUP($B29,'ARTICULOS DE OF. ASEO Y CAFET.'!$B37:$AF170,23,0),"-")</f>
        <v>0</v>
      </c>
      <c r="Y29" s="142">
        <f>IFERROR(VLOOKUP($B29,'ARTICULOS DE OF. ASEO Y CAFET.'!$B37:$AF170,24,0),"-")</f>
        <v>0</v>
      </c>
      <c r="Z29" s="140">
        <f>IFERROR(VLOOKUP($B29,'ARTICULOS DE OF. ASEO Y CAFET.'!$B37:$AF170,25,0),"-")</f>
        <v>0</v>
      </c>
      <c r="AA29" s="140">
        <f>IFERROR(VLOOKUP($B29,'ARTICULOS DE OF. ASEO Y CAFET.'!$B37:$AF170,26,0),"-")</f>
        <v>0</v>
      </c>
      <c r="AB29" s="140">
        <f>IFERROR(VLOOKUP($B29,'ARTICULOS DE OF. ASEO Y CAFET.'!$B37:$AF170,27,0),"-")</f>
        <v>0</v>
      </c>
      <c r="AC29" s="140">
        <f>IFERROR(VLOOKUP($B29,'ARTICULOS DE OF. ASEO Y CAFET.'!$B37:$AF170,28,0),"-")</f>
        <v>0</v>
      </c>
      <c r="AD29" s="140">
        <f>IFERROR(VLOOKUP($B29,'ARTICULOS DE OF. ASEO Y CAFET.'!$B37:$AF170,29,0),"-")</f>
        <v>0</v>
      </c>
      <c r="AE29" s="140">
        <f>IFERROR(VLOOKUP($B29,'ARTICULOS DE OF. ASEO Y CAFET.'!$B37:$AF170,30,0),"-")</f>
        <v>0</v>
      </c>
      <c r="AF29" s="140">
        <f>IFERROR(VLOOKUP($B29,'ARTICULOS DE OF. ASEO Y CAFET.'!$B37:$AF170,31,0),"-")</f>
        <v>0</v>
      </c>
    </row>
    <row r="30" spans="1:32" s="71" customFormat="1" ht="26.25" customHeight="1" x14ac:dyDescent="0.2">
      <c r="A30" s="136">
        <f t="shared" si="0"/>
        <v>28</v>
      </c>
      <c r="B30" s="136" t="s">
        <v>72</v>
      </c>
      <c r="C30" s="137" t="s">
        <v>170</v>
      </c>
      <c r="D30" s="136" t="s">
        <v>284</v>
      </c>
      <c r="E30" s="138" t="s">
        <v>325</v>
      </c>
      <c r="F30" s="136" t="s">
        <v>28</v>
      </c>
      <c r="G30" s="139">
        <v>45</v>
      </c>
      <c r="H30" s="139">
        <f>'ARTICULOS DE OF. ASEO Y CAFET.'!$C$6</f>
        <v>0</v>
      </c>
      <c r="I30" s="139">
        <f>'ARTICULOS DE OF. ASEO Y CAFET.'!$C$7</f>
        <v>0</v>
      </c>
      <c r="J30" s="140">
        <f>IFERROR(VLOOKUP($B30,'ARTICULOS DE OF. ASEO Y CAFET.'!$B38:$AF171,9,0),"-")</f>
        <v>0</v>
      </c>
      <c r="K30" s="140">
        <f>IFERROR(VLOOKUP($B30,'ARTICULOS DE OF. ASEO Y CAFET.'!$B38:$AF171,10,0),"-")</f>
        <v>0</v>
      </c>
      <c r="L30" s="140">
        <f>IFERROR(VLOOKUP($B30,'ARTICULOS DE OF. ASEO Y CAFET.'!$B38:$AF171,11,0),"-")</f>
        <v>0</v>
      </c>
      <c r="M30" s="140">
        <f>IFERROR(VLOOKUP($B30,'ARTICULOS DE OF. ASEO Y CAFET.'!$B38:$AF171,12,0),"-")</f>
        <v>0</v>
      </c>
      <c r="N30" s="141">
        <f>IFERROR(VLOOKUP($B30,'ARTICULOS DE OF. ASEO Y CAFET.'!$B38:$AF171,13,0),"-")</f>
        <v>0</v>
      </c>
      <c r="O30" s="140">
        <f>IFERROR(VLOOKUP($B30,'ARTICULOS DE OF. ASEO Y CAFET.'!$B38:$AF171,14,0),"-")</f>
        <v>0</v>
      </c>
      <c r="P30" s="140">
        <f>IFERROR(VLOOKUP($B30,'ARTICULOS DE OF. ASEO Y CAFET.'!$B38:$AF171,15,0),"-")</f>
        <v>0</v>
      </c>
      <c r="Q30" s="141">
        <f>IFERROR(VLOOKUP($B30,'ARTICULOS DE OF. ASEO Y CAFET.'!$B38:$AF171,16,0),"-")</f>
        <v>0</v>
      </c>
      <c r="R30" s="142">
        <f>IFERROR(VLOOKUP($B30,'ARTICULOS DE OF. ASEO Y CAFET.'!$B38:$AF171,17,0),"-")</f>
        <v>0</v>
      </c>
      <c r="S30" s="141">
        <f>IFERROR(VLOOKUP($B30,'ARTICULOS DE OF. ASEO Y CAFET.'!$B38:$AF171,18,0),"-")</f>
        <v>0</v>
      </c>
      <c r="T30" s="141">
        <f>IFERROR(VLOOKUP($B30,'ARTICULOS DE OF. ASEO Y CAFET.'!$B38:$AF171,19,0),"-")</f>
        <v>0</v>
      </c>
      <c r="U30" s="141">
        <f>IFERROR(VLOOKUP($B30,'ARTICULOS DE OF. ASEO Y CAFET.'!$B38:$AF171,20,0),"-")</f>
        <v>0</v>
      </c>
      <c r="V30" s="140">
        <f>IFERROR(VLOOKUP($B30,'ARTICULOS DE OF. ASEO Y CAFET.'!$B38:$AF171,21,0),"-")</f>
        <v>0</v>
      </c>
      <c r="W30" s="142">
        <f>IFERROR(VLOOKUP($B30,'ARTICULOS DE OF. ASEO Y CAFET.'!$B38:$AF171,22,0),"-")</f>
        <v>0</v>
      </c>
      <c r="X30" s="142">
        <f>IFERROR(VLOOKUP($B30,'ARTICULOS DE OF. ASEO Y CAFET.'!$B38:$AF171,23,0),"-")</f>
        <v>0</v>
      </c>
      <c r="Y30" s="142">
        <f>IFERROR(VLOOKUP($B30,'ARTICULOS DE OF. ASEO Y CAFET.'!$B38:$AF171,24,0),"-")</f>
        <v>0</v>
      </c>
      <c r="Z30" s="140">
        <f>IFERROR(VLOOKUP($B30,'ARTICULOS DE OF. ASEO Y CAFET.'!$B38:$AF171,25,0),"-")</f>
        <v>0</v>
      </c>
      <c r="AA30" s="140">
        <f>IFERROR(VLOOKUP($B30,'ARTICULOS DE OF. ASEO Y CAFET.'!$B38:$AF171,26,0),"-")</f>
        <v>0</v>
      </c>
      <c r="AB30" s="140">
        <f>IFERROR(VLOOKUP($B30,'ARTICULOS DE OF. ASEO Y CAFET.'!$B38:$AF171,27,0),"-")</f>
        <v>0</v>
      </c>
      <c r="AC30" s="140">
        <f>IFERROR(VLOOKUP($B30,'ARTICULOS DE OF. ASEO Y CAFET.'!$B38:$AF171,28,0),"-")</f>
        <v>0</v>
      </c>
      <c r="AD30" s="140">
        <f>IFERROR(VLOOKUP($B30,'ARTICULOS DE OF. ASEO Y CAFET.'!$B38:$AF171,29,0),"-")</f>
        <v>0</v>
      </c>
      <c r="AE30" s="140">
        <f>IFERROR(VLOOKUP($B30,'ARTICULOS DE OF. ASEO Y CAFET.'!$B38:$AF171,30,0),"-")</f>
        <v>0</v>
      </c>
      <c r="AF30" s="140">
        <f>IFERROR(VLOOKUP($B30,'ARTICULOS DE OF. ASEO Y CAFET.'!$B38:$AF171,31,0),"-")</f>
        <v>0</v>
      </c>
    </row>
    <row r="31" spans="1:32" s="71" customFormat="1" ht="26.25" customHeight="1" x14ac:dyDescent="0.2">
      <c r="A31" s="136">
        <f t="shared" si="0"/>
        <v>29</v>
      </c>
      <c r="B31" s="136" t="s">
        <v>73</v>
      </c>
      <c r="C31" s="137" t="s">
        <v>326</v>
      </c>
      <c r="D31" s="136" t="s">
        <v>284</v>
      </c>
      <c r="E31" s="149" t="s">
        <v>327</v>
      </c>
      <c r="F31" s="136" t="s">
        <v>28</v>
      </c>
      <c r="G31" s="139">
        <v>7000</v>
      </c>
      <c r="H31" s="139">
        <f>'ARTICULOS DE OF. ASEO Y CAFET.'!$C$6</f>
        <v>0</v>
      </c>
      <c r="I31" s="139">
        <f>'ARTICULOS DE OF. ASEO Y CAFET.'!$C$7</f>
        <v>0</v>
      </c>
      <c r="J31" s="140">
        <f>IFERROR(VLOOKUP($B31,'ARTICULOS DE OF. ASEO Y CAFET.'!$B39:$AF172,9,0),"-")</f>
        <v>0</v>
      </c>
      <c r="K31" s="140">
        <f>IFERROR(VLOOKUP($B31,'ARTICULOS DE OF. ASEO Y CAFET.'!$B39:$AF172,10,0),"-")</f>
        <v>0</v>
      </c>
      <c r="L31" s="140">
        <f>IFERROR(VLOOKUP($B31,'ARTICULOS DE OF. ASEO Y CAFET.'!$B39:$AF172,11,0),"-")</f>
        <v>0</v>
      </c>
      <c r="M31" s="140">
        <f>IFERROR(VLOOKUP($B31,'ARTICULOS DE OF. ASEO Y CAFET.'!$B39:$AF172,12,0),"-")</f>
        <v>0</v>
      </c>
      <c r="N31" s="141">
        <f>IFERROR(VLOOKUP($B31,'ARTICULOS DE OF. ASEO Y CAFET.'!$B39:$AF172,13,0),"-")</f>
        <v>0</v>
      </c>
      <c r="O31" s="140">
        <f>IFERROR(VLOOKUP($B31,'ARTICULOS DE OF. ASEO Y CAFET.'!$B39:$AF172,14,0),"-")</f>
        <v>0</v>
      </c>
      <c r="P31" s="140">
        <f>IFERROR(VLOOKUP($B31,'ARTICULOS DE OF. ASEO Y CAFET.'!$B39:$AF172,15,0),"-")</f>
        <v>0</v>
      </c>
      <c r="Q31" s="141">
        <f>IFERROR(VLOOKUP($B31,'ARTICULOS DE OF. ASEO Y CAFET.'!$B39:$AF172,16,0),"-")</f>
        <v>0</v>
      </c>
      <c r="R31" s="142">
        <f>IFERROR(VLOOKUP($B31,'ARTICULOS DE OF. ASEO Y CAFET.'!$B39:$AF172,17,0),"-")</f>
        <v>0</v>
      </c>
      <c r="S31" s="141">
        <f>IFERROR(VLOOKUP($B31,'ARTICULOS DE OF. ASEO Y CAFET.'!$B39:$AF172,18,0),"-")</f>
        <v>0</v>
      </c>
      <c r="T31" s="141">
        <f>IFERROR(VLOOKUP($B31,'ARTICULOS DE OF. ASEO Y CAFET.'!$B39:$AF172,19,0),"-")</f>
        <v>0</v>
      </c>
      <c r="U31" s="141">
        <f>IFERROR(VLOOKUP($B31,'ARTICULOS DE OF. ASEO Y CAFET.'!$B39:$AF172,20,0),"-")</f>
        <v>0</v>
      </c>
      <c r="V31" s="140">
        <f>IFERROR(VLOOKUP($B31,'ARTICULOS DE OF. ASEO Y CAFET.'!$B39:$AF172,21,0),"-")</f>
        <v>0</v>
      </c>
      <c r="W31" s="142">
        <f>IFERROR(VLOOKUP($B31,'ARTICULOS DE OF. ASEO Y CAFET.'!$B39:$AF172,22,0),"-")</f>
        <v>0</v>
      </c>
      <c r="X31" s="142">
        <f>IFERROR(VLOOKUP($B31,'ARTICULOS DE OF. ASEO Y CAFET.'!$B39:$AF172,23,0),"-")</f>
        <v>0</v>
      </c>
      <c r="Y31" s="142">
        <f>IFERROR(VLOOKUP($B31,'ARTICULOS DE OF. ASEO Y CAFET.'!$B39:$AF172,24,0),"-")</f>
        <v>0</v>
      </c>
      <c r="Z31" s="140">
        <f>IFERROR(VLOOKUP($B31,'ARTICULOS DE OF. ASEO Y CAFET.'!$B39:$AF172,25,0),"-")</f>
        <v>0</v>
      </c>
      <c r="AA31" s="140">
        <f>IFERROR(VLOOKUP($B31,'ARTICULOS DE OF. ASEO Y CAFET.'!$B39:$AF172,26,0),"-")</f>
        <v>0</v>
      </c>
      <c r="AB31" s="140">
        <f>IFERROR(VLOOKUP($B31,'ARTICULOS DE OF. ASEO Y CAFET.'!$B39:$AF172,27,0),"-")</f>
        <v>0</v>
      </c>
      <c r="AC31" s="140">
        <f>IFERROR(VLOOKUP($B31,'ARTICULOS DE OF. ASEO Y CAFET.'!$B39:$AF172,28,0),"-")</f>
        <v>0</v>
      </c>
      <c r="AD31" s="140">
        <f>IFERROR(VLOOKUP($B31,'ARTICULOS DE OF. ASEO Y CAFET.'!$B39:$AF172,29,0),"-")</f>
        <v>0</v>
      </c>
      <c r="AE31" s="140">
        <f>IFERROR(VLOOKUP($B31,'ARTICULOS DE OF. ASEO Y CAFET.'!$B39:$AF172,30,0),"-")</f>
        <v>0</v>
      </c>
      <c r="AF31" s="140">
        <f>IFERROR(VLOOKUP($B31,'ARTICULOS DE OF. ASEO Y CAFET.'!$B39:$AF172,31,0),"-")</f>
        <v>0</v>
      </c>
    </row>
    <row r="32" spans="1:32" s="71" customFormat="1" ht="26.25" customHeight="1" x14ac:dyDescent="0.2">
      <c r="A32" s="136">
        <f t="shared" si="0"/>
        <v>30</v>
      </c>
      <c r="B32" s="136" t="s">
        <v>74</v>
      </c>
      <c r="C32" s="137" t="s">
        <v>171</v>
      </c>
      <c r="D32" s="136" t="s">
        <v>328</v>
      </c>
      <c r="E32" s="138" t="s">
        <v>329</v>
      </c>
      <c r="F32" s="136" t="s">
        <v>225</v>
      </c>
      <c r="G32" s="139">
        <v>300</v>
      </c>
      <c r="H32" s="139">
        <f>'ARTICULOS DE OF. ASEO Y CAFET.'!$C$6</f>
        <v>0</v>
      </c>
      <c r="I32" s="139">
        <f>'ARTICULOS DE OF. ASEO Y CAFET.'!$C$7</f>
        <v>0</v>
      </c>
      <c r="J32" s="140">
        <f>IFERROR(VLOOKUP($B32,'ARTICULOS DE OF. ASEO Y CAFET.'!$B40:$AF173,9,0),"-")</f>
        <v>0</v>
      </c>
      <c r="K32" s="140">
        <f>IFERROR(VLOOKUP($B32,'ARTICULOS DE OF. ASEO Y CAFET.'!$B40:$AF173,10,0),"-")</f>
        <v>0</v>
      </c>
      <c r="L32" s="140">
        <f>IFERROR(VLOOKUP($B32,'ARTICULOS DE OF. ASEO Y CAFET.'!$B40:$AF173,11,0),"-")</f>
        <v>0</v>
      </c>
      <c r="M32" s="140">
        <f>IFERROR(VLOOKUP($B32,'ARTICULOS DE OF. ASEO Y CAFET.'!$B40:$AF173,12,0),"-")</f>
        <v>0</v>
      </c>
      <c r="N32" s="141">
        <f>IFERROR(VLOOKUP($B32,'ARTICULOS DE OF. ASEO Y CAFET.'!$B40:$AF173,13,0),"-")</f>
        <v>0</v>
      </c>
      <c r="O32" s="140">
        <f>IFERROR(VLOOKUP($B32,'ARTICULOS DE OF. ASEO Y CAFET.'!$B40:$AF173,14,0),"-")</f>
        <v>0</v>
      </c>
      <c r="P32" s="140">
        <f>IFERROR(VLOOKUP($B32,'ARTICULOS DE OF. ASEO Y CAFET.'!$B40:$AF173,15,0),"-")</f>
        <v>0</v>
      </c>
      <c r="Q32" s="141">
        <f>IFERROR(VLOOKUP($B32,'ARTICULOS DE OF. ASEO Y CAFET.'!$B40:$AF173,16,0),"-")</f>
        <v>0</v>
      </c>
      <c r="R32" s="142">
        <f>IFERROR(VLOOKUP($B32,'ARTICULOS DE OF. ASEO Y CAFET.'!$B40:$AF173,17,0),"-")</f>
        <v>0</v>
      </c>
      <c r="S32" s="141">
        <f>IFERROR(VLOOKUP($B32,'ARTICULOS DE OF. ASEO Y CAFET.'!$B40:$AF173,18,0),"-")</f>
        <v>0</v>
      </c>
      <c r="T32" s="141">
        <f>IFERROR(VLOOKUP($B32,'ARTICULOS DE OF. ASEO Y CAFET.'!$B40:$AF173,19,0),"-")</f>
        <v>0</v>
      </c>
      <c r="U32" s="141">
        <f>IFERROR(VLOOKUP($B32,'ARTICULOS DE OF. ASEO Y CAFET.'!$B40:$AF173,20,0),"-")</f>
        <v>0</v>
      </c>
      <c r="V32" s="140">
        <f>IFERROR(VLOOKUP($B32,'ARTICULOS DE OF. ASEO Y CAFET.'!$B40:$AF173,21,0),"-")</f>
        <v>0</v>
      </c>
      <c r="W32" s="142">
        <f>IFERROR(VLOOKUP($B32,'ARTICULOS DE OF. ASEO Y CAFET.'!$B40:$AF173,22,0),"-")</f>
        <v>0</v>
      </c>
      <c r="X32" s="142">
        <f>IFERROR(VLOOKUP($B32,'ARTICULOS DE OF. ASEO Y CAFET.'!$B40:$AF173,23,0),"-")</f>
        <v>0</v>
      </c>
      <c r="Y32" s="142">
        <f>IFERROR(VLOOKUP($B32,'ARTICULOS DE OF. ASEO Y CAFET.'!$B40:$AF173,24,0),"-")</f>
        <v>0</v>
      </c>
      <c r="Z32" s="140">
        <f>IFERROR(VLOOKUP($B32,'ARTICULOS DE OF. ASEO Y CAFET.'!$B40:$AF173,25,0),"-")</f>
        <v>0</v>
      </c>
      <c r="AA32" s="140">
        <f>IFERROR(VLOOKUP($B32,'ARTICULOS DE OF. ASEO Y CAFET.'!$B40:$AF173,26,0),"-")</f>
        <v>0</v>
      </c>
      <c r="AB32" s="140">
        <f>IFERROR(VLOOKUP($B32,'ARTICULOS DE OF. ASEO Y CAFET.'!$B40:$AF173,27,0),"-")</f>
        <v>0</v>
      </c>
      <c r="AC32" s="140">
        <f>IFERROR(VLOOKUP($B32,'ARTICULOS DE OF. ASEO Y CAFET.'!$B40:$AF173,28,0),"-")</f>
        <v>0</v>
      </c>
      <c r="AD32" s="140">
        <f>IFERROR(VLOOKUP($B32,'ARTICULOS DE OF. ASEO Y CAFET.'!$B40:$AF173,29,0),"-")</f>
        <v>0</v>
      </c>
      <c r="AE32" s="140">
        <f>IFERROR(VLOOKUP($B32,'ARTICULOS DE OF. ASEO Y CAFET.'!$B40:$AF173,30,0),"-")</f>
        <v>0</v>
      </c>
      <c r="AF32" s="140">
        <f>IFERROR(VLOOKUP($B32,'ARTICULOS DE OF. ASEO Y CAFET.'!$B40:$AF173,31,0),"-")</f>
        <v>0</v>
      </c>
    </row>
    <row r="33" spans="1:32" s="71" customFormat="1" ht="26.25" customHeight="1" x14ac:dyDescent="0.2">
      <c r="A33" s="136">
        <f t="shared" si="0"/>
        <v>31</v>
      </c>
      <c r="B33" s="136" t="s">
        <v>75</v>
      </c>
      <c r="C33" s="137" t="s">
        <v>172</v>
      </c>
      <c r="D33" s="136" t="s">
        <v>330</v>
      </c>
      <c r="E33" s="138" t="s">
        <v>331</v>
      </c>
      <c r="F33" s="136" t="s">
        <v>227</v>
      </c>
      <c r="G33" s="139">
        <v>200</v>
      </c>
      <c r="H33" s="139">
        <f>'ARTICULOS DE OF. ASEO Y CAFET.'!$C$6</f>
        <v>0</v>
      </c>
      <c r="I33" s="139">
        <f>'ARTICULOS DE OF. ASEO Y CAFET.'!$C$7</f>
        <v>0</v>
      </c>
      <c r="J33" s="140">
        <f>IFERROR(VLOOKUP($B33,'ARTICULOS DE OF. ASEO Y CAFET.'!$B41:$AF174,9,0),"-")</f>
        <v>0</v>
      </c>
      <c r="K33" s="140">
        <f>IFERROR(VLOOKUP($B33,'ARTICULOS DE OF. ASEO Y CAFET.'!$B41:$AF174,10,0),"-")</f>
        <v>0</v>
      </c>
      <c r="L33" s="140">
        <f>IFERROR(VLOOKUP($B33,'ARTICULOS DE OF. ASEO Y CAFET.'!$B41:$AF174,11,0),"-")</f>
        <v>0</v>
      </c>
      <c r="M33" s="140">
        <f>IFERROR(VLOOKUP($B33,'ARTICULOS DE OF. ASEO Y CAFET.'!$B41:$AF174,12,0),"-")</f>
        <v>0</v>
      </c>
      <c r="N33" s="141">
        <f>IFERROR(VLOOKUP($B33,'ARTICULOS DE OF. ASEO Y CAFET.'!$B41:$AF174,13,0),"-")</f>
        <v>0</v>
      </c>
      <c r="O33" s="140">
        <f>IFERROR(VLOOKUP($B33,'ARTICULOS DE OF. ASEO Y CAFET.'!$B41:$AF174,14,0),"-")</f>
        <v>0</v>
      </c>
      <c r="P33" s="140">
        <f>IFERROR(VLOOKUP($B33,'ARTICULOS DE OF. ASEO Y CAFET.'!$B41:$AF174,15,0),"-")</f>
        <v>0</v>
      </c>
      <c r="Q33" s="141">
        <f>IFERROR(VLOOKUP($B33,'ARTICULOS DE OF. ASEO Y CAFET.'!$B41:$AF174,16,0),"-")</f>
        <v>0</v>
      </c>
      <c r="R33" s="142">
        <f>IFERROR(VLOOKUP($B33,'ARTICULOS DE OF. ASEO Y CAFET.'!$B41:$AF174,17,0),"-")</f>
        <v>0</v>
      </c>
      <c r="S33" s="141">
        <f>IFERROR(VLOOKUP($B33,'ARTICULOS DE OF. ASEO Y CAFET.'!$B41:$AF174,18,0),"-")</f>
        <v>0</v>
      </c>
      <c r="T33" s="141">
        <f>IFERROR(VLOOKUP($B33,'ARTICULOS DE OF. ASEO Y CAFET.'!$B41:$AF174,19,0),"-")</f>
        <v>0</v>
      </c>
      <c r="U33" s="141">
        <f>IFERROR(VLOOKUP($B33,'ARTICULOS DE OF. ASEO Y CAFET.'!$B41:$AF174,20,0),"-")</f>
        <v>0</v>
      </c>
      <c r="V33" s="140">
        <f>IFERROR(VLOOKUP($B33,'ARTICULOS DE OF. ASEO Y CAFET.'!$B41:$AF174,21,0),"-")</f>
        <v>0</v>
      </c>
      <c r="W33" s="142">
        <f>IFERROR(VLOOKUP($B33,'ARTICULOS DE OF. ASEO Y CAFET.'!$B41:$AF174,22,0),"-")</f>
        <v>0</v>
      </c>
      <c r="X33" s="142">
        <f>IFERROR(VLOOKUP($B33,'ARTICULOS DE OF. ASEO Y CAFET.'!$B41:$AF174,23,0),"-")</f>
        <v>0</v>
      </c>
      <c r="Y33" s="142">
        <f>IFERROR(VLOOKUP($B33,'ARTICULOS DE OF. ASEO Y CAFET.'!$B41:$AF174,24,0),"-")</f>
        <v>0</v>
      </c>
      <c r="Z33" s="140">
        <f>IFERROR(VLOOKUP($B33,'ARTICULOS DE OF. ASEO Y CAFET.'!$B41:$AF174,25,0),"-")</f>
        <v>0</v>
      </c>
      <c r="AA33" s="140">
        <f>IFERROR(VLOOKUP($B33,'ARTICULOS DE OF. ASEO Y CAFET.'!$B41:$AF174,26,0),"-")</f>
        <v>0</v>
      </c>
      <c r="AB33" s="140">
        <f>IFERROR(VLOOKUP($B33,'ARTICULOS DE OF. ASEO Y CAFET.'!$B41:$AF174,27,0),"-")</f>
        <v>0</v>
      </c>
      <c r="AC33" s="140">
        <f>IFERROR(VLOOKUP($B33,'ARTICULOS DE OF. ASEO Y CAFET.'!$B41:$AF174,28,0),"-")</f>
        <v>0</v>
      </c>
      <c r="AD33" s="140">
        <f>IFERROR(VLOOKUP($B33,'ARTICULOS DE OF. ASEO Y CAFET.'!$B41:$AF174,29,0),"-")</f>
        <v>0</v>
      </c>
      <c r="AE33" s="140">
        <f>IFERROR(VLOOKUP($B33,'ARTICULOS DE OF. ASEO Y CAFET.'!$B41:$AF174,30,0),"-")</f>
        <v>0</v>
      </c>
      <c r="AF33" s="140">
        <f>IFERROR(VLOOKUP($B33,'ARTICULOS DE OF. ASEO Y CAFET.'!$B41:$AF174,31,0),"-")</f>
        <v>0</v>
      </c>
    </row>
    <row r="34" spans="1:32" s="71" customFormat="1" ht="26.25" customHeight="1" x14ac:dyDescent="0.2">
      <c r="A34" s="136">
        <f t="shared" si="0"/>
        <v>32</v>
      </c>
      <c r="B34" s="136" t="s">
        <v>76</v>
      </c>
      <c r="C34" s="137" t="s">
        <v>173</v>
      </c>
      <c r="D34" s="136" t="s">
        <v>284</v>
      </c>
      <c r="E34" s="138" t="s">
        <v>332</v>
      </c>
      <c r="F34" s="136" t="s">
        <v>28</v>
      </c>
      <c r="G34" s="139">
        <v>4</v>
      </c>
      <c r="H34" s="139">
        <f>'ARTICULOS DE OF. ASEO Y CAFET.'!$C$6</f>
        <v>0</v>
      </c>
      <c r="I34" s="139">
        <f>'ARTICULOS DE OF. ASEO Y CAFET.'!$C$7</f>
        <v>0</v>
      </c>
      <c r="J34" s="140">
        <f>IFERROR(VLOOKUP($B34,'ARTICULOS DE OF. ASEO Y CAFET.'!$B42:$AF175,9,0),"-")</f>
        <v>0</v>
      </c>
      <c r="K34" s="140">
        <f>IFERROR(VLOOKUP($B34,'ARTICULOS DE OF. ASEO Y CAFET.'!$B42:$AF175,10,0),"-")</f>
        <v>0</v>
      </c>
      <c r="L34" s="140">
        <f>IFERROR(VLOOKUP($B34,'ARTICULOS DE OF. ASEO Y CAFET.'!$B42:$AF175,11,0),"-")</f>
        <v>0</v>
      </c>
      <c r="M34" s="140">
        <f>IFERROR(VLOOKUP($B34,'ARTICULOS DE OF. ASEO Y CAFET.'!$B42:$AF175,12,0),"-")</f>
        <v>0</v>
      </c>
      <c r="N34" s="141">
        <f>IFERROR(VLOOKUP($B34,'ARTICULOS DE OF. ASEO Y CAFET.'!$B42:$AF175,13,0),"-")</f>
        <v>0</v>
      </c>
      <c r="O34" s="140">
        <f>IFERROR(VLOOKUP($B34,'ARTICULOS DE OF. ASEO Y CAFET.'!$B42:$AF175,14,0),"-")</f>
        <v>0</v>
      </c>
      <c r="P34" s="140">
        <f>IFERROR(VLOOKUP($B34,'ARTICULOS DE OF. ASEO Y CAFET.'!$B42:$AF175,15,0),"-")</f>
        <v>0</v>
      </c>
      <c r="Q34" s="141">
        <f>IFERROR(VLOOKUP($B34,'ARTICULOS DE OF. ASEO Y CAFET.'!$B42:$AF175,16,0),"-")</f>
        <v>0</v>
      </c>
      <c r="R34" s="142">
        <f>IFERROR(VLOOKUP($B34,'ARTICULOS DE OF. ASEO Y CAFET.'!$B42:$AF175,17,0),"-")</f>
        <v>0</v>
      </c>
      <c r="S34" s="141">
        <f>IFERROR(VLOOKUP($B34,'ARTICULOS DE OF. ASEO Y CAFET.'!$B42:$AF175,18,0),"-")</f>
        <v>0</v>
      </c>
      <c r="T34" s="141">
        <f>IFERROR(VLOOKUP($B34,'ARTICULOS DE OF. ASEO Y CAFET.'!$B42:$AF175,19,0),"-")</f>
        <v>0</v>
      </c>
      <c r="U34" s="141">
        <f>IFERROR(VLOOKUP($B34,'ARTICULOS DE OF. ASEO Y CAFET.'!$B42:$AF175,20,0),"-")</f>
        <v>0</v>
      </c>
      <c r="V34" s="140">
        <f>IFERROR(VLOOKUP($B34,'ARTICULOS DE OF. ASEO Y CAFET.'!$B42:$AF175,21,0),"-")</f>
        <v>0</v>
      </c>
      <c r="W34" s="142">
        <f>IFERROR(VLOOKUP($B34,'ARTICULOS DE OF. ASEO Y CAFET.'!$B42:$AF175,22,0),"-")</f>
        <v>0</v>
      </c>
      <c r="X34" s="142">
        <f>IFERROR(VLOOKUP($B34,'ARTICULOS DE OF. ASEO Y CAFET.'!$B42:$AF175,23,0),"-")</f>
        <v>0</v>
      </c>
      <c r="Y34" s="142">
        <f>IFERROR(VLOOKUP($B34,'ARTICULOS DE OF. ASEO Y CAFET.'!$B42:$AF175,24,0),"-")</f>
        <v>0</v>
      </c>
      <c r="Z34" s="140">
        <f>IFERROR(VLOOKUP($B34,'ARTICULOS DE OF. ASEO Y CAFET.'!$B42:$AF175,25,0),"-")</f>
        <v>0</v>
      </c>
      <c r="AA34" s="140">
        <f>IFERROR(VLOOKUP($B34,'ARTICULOS DE OF. ASEO Y CAFET.'!$B42:$AF175,26,0),"-")</f>
        <v>0</v>
      </c>
      <c r="AB34" s="140">
        <f>IFERROR(VLOOKUP($B34,'ARTICULOS DE OF. ASEO Y CAFET.'!$B42:$AF175,27,0),"-")</f>
        <v>0</v>
      </c>
      <c r="AC34" s="140">
        <f>IFERROR(VLOOKUP($B34,'ARTICULOS DE OF. ASEO Y CAFET.'!$B42:$AF175,28,0),"-")</f>
        <v>0</v>
      </c>
      <c r="AD34" s="140">
        <f>IFERROR(VLOOKUP($B34,'ARTICULOS DE OF. ASEO Y CAFET.'!$B42:$AF175,29,0),"-")</f>
        <v>0</v>
      </c>
      <c r="AE34" s="140">
        <f>IFERROR(VLOOKUP($B34,'ARTICULOS DE OF. ASEO Y CAFET.'!$B42:$AF175,30,0),"-")</f>
        <v>0</v>
      </c>
      <c r="AF34" s="140">
        <f>IFERROR(VLOOKUP($B34,'ARTICULOS DE OF. ASEO Y CAFET.'!$B42:$AF175,31,0),"-")</f>
        <v>0</v>
      </c>
    </row>
    <row r="35" spans="1:32" s="71" customFormat="1" ht="26.25" customHeight="1" x14ac:dyDescent="0.2">
      <c r="A35" s="136">
        <f t="shared" si="0"/>
        <v>33</v>
      </c>
      <c r="B35" s="136" t="s">
        <v>77</v>
      </c>
      <c r="C35" s="137" t="s">
        <v>174</v>
      </c>
      <c r="D35" s="136" t="s">
        <v>333</v>
      </c>
      <c r="E35" s="138" t="s">
        <v>334</v>
      </c>
      <c r="F35" s="136" t="s">
        <v>28</v>
      </c>
      <c r="G35" s="139">
        <v>15</v>
      </c>
      <c r="H35" s="139">
        <f>'ARTICULOS DE OF. ASEO Y CAFET.'!$C$6</f>
        <v>0</v>
      </c>
      <c r="I35" s="139">
        <f>'ARTICULOS DE OF. ASEO Y CAFET.'!$C$7</f>
        <v>0</v>
      </c>
      <c r="J35" s="140">
        <f>IFERROR(VLOOKUP($B35,'ARTICULOS DE OF. ASEO Y CAFET.'!$B43:$AF176,9,0),"-")</f>
        <v>0</v>
      </c>
      <c r="K35" s="140">
        <f>IFERROR(VLOOKUP($B35,'ARTICULOS DE OF. ASEO Y CAFET.'!$B43:$AF176,10,0),"-")</f>
        <v>0</v>
      </c>
      <c r="L35" s="140">
        <f>IFERROR(VLOOKUP($B35,'ARTICULOS DE OF. ASEO Y CAFET.'!$B43:$AF176,11,0),"-")</f>
        <v>0</v>
      </c>
      <c r="M35" s="140">
        <f>IFERROR(VLOOKUP($B35,'ARTICULOS DE OF. ASEO Y CAFET.'!$B43:$AF176,12,0),"-")</f>
        <v>0</v>
      </c>
      <c r="N35" s="141">
        <f>IFERROR(VLOOKUP($B35,'ARTICULOS DE OF. ASEO Y CAFET.'!$B43:$AF176,13,0),"-")</f>
        <v>0</v>
      </c>
      <c r="O35" s="140">
        <f>IFERROR(VLOOKUP($B35,'ARTICULOS DE OF. ASEO Y CAFET.'!$B43:$AF176,14,0),"-")</f>
        <v>0</v>
      </c>
      <c r="P35" s="140">
        <f>IFERROR(VLOOKUP($B35,'ARTICULOS DE OF. ASEO Y CAFET.'!$B43:$AF176,15,0),"-")</f>
        <v>0</v>
      </c>
      <c r="Q35" s="141">
        <f>IFERROR(VLOOKUP($B35,'ARTICULOS DE OF. ASEO Y CAFET.'!$B43:$AF176,16,0),"-")</f>
        <v>0</v>
      </c>
      <c r="R35" s="142">
        <f>IFERROR(VLOOKUP($B35,'ARTICULOS DE OF. ASEO Y CAFET.'!$B43:$AF176,17,0),"-")</f>
        <v>0</v>
      </c>
      <c r="S35" s="141">
        <f>IFERROR(VLOOKUP($B35,'ARTICULOS DE OF. ASEO Y CAFET.'!$B43:$AF176,18,0),"-")</f>
        <v>0</v>
      </c>
      <c r="T35" s="141">
        <f>IFERROR(VLOOKUP($B35,'ARTICULOS DE OF. ASEO Y CAFET.'!$B43:$AF176,19,0),"-")</f>
        <v>0</v>
      </c>
      <c r="U35" s="141">
        <f>IFERROR(VLOOKUP($B35,'ARTICULOS DE OF. ASEO Y CAFET.'!$B43:$AF176,20,0),"-")</f>
        <v>0</v>
      </c>
      <c r="V35" s="140">
        <f>IFERROR(VLOOKUP($B35,'ARTICULOS DE OF. ASEO Y CAFET.'!$B43:$AF176,21,0),"-")</f>
        <v>0</v>
      </c>
      <c r="W35" s="142">
        <f>IFERROR(VLOOKUP($B35,'ARTICULOS DE OF. ASEO Y CAFET.'!$B43:$AF176,22,0),"-")</f>
        <v>0</v>
      </c>
      <c r="X35" s="142">
        <f>IFERROR(VLOOKUP($B35,'ARTICULOS DE OF. ASEO Y CAFET.'!$B43:$AF176,23,0),"-")</f>
        <v>0</v>
      </c>
      <c r="Y35" s="142">
        <f>IFERROR(VLOOKUP($B35,'ARTICULOS DE OF. ASEO Y CAFET.'!$B43:$AF176,24,0),"-")</f>
        <v>0</v>
      </c>
      <c r="Z35" s="140">
        <f>IFERROR(VLOOKUP($B35,'ARTICULOS DE OF. ASEO Y CAFET.'!$B43:$AF176,25,0),"-")</f>
        <v>0</v>
      </c>
      <c r="AA35" s="140">
        <f>IFERROR(VLOOKUP($B35,'ARTICULOS DE OF. ASEO Y CAFET.'!$B43:$AF176,26,0),"-")</f>
        <v>0</v>
      </c>
      <c r="AB35" s="140">
        <f>IFERROR(VLOOKUP($B35,'ARTICULOS DE OF. ASEO Y CAFET.'!$B43:$AF176,27,0),"-")</f>
        <v>0</v>
      </c>
      <c r="AC35" s="140">
        <f>IFERROR(VLOOKUP($B35,'ARTICULOS DE OF. ASEO Y CAFET.'!$B43:$AF176,28,0),"-")</f>
        <v>0</v>
      </c>
      <c r="AD35" s="140">
        <f>IFERROR(VLOOKUP($B35,'ARTICULOS DE OF. ASEO Y CAFET.'!$B43:$AF176,29,0),"-")</f>
        <v>0</v>
      </c>
      <c r="AE35" s="140">
        <f>IFERROR(VLOOKUP($B35,'ARTICULOS DE OF. ASEO Y CAFET.'!$B43:$AF176,30,0),"-")</f>
        <v>0</v>
      </c>
      <c r="AF35" s="140">
        <f>IFERROR(VLOOKUP($B35,'ARTICULOS DE OF. ASEO Y CAFET.'!$B43:$AF176,31,0),"-")</f>
        <v>0</v>
      </c>
    </row>
    <row r="36" spans="1:32" s="71" customFormat="1" ht="26.25" customHeight="1" x14ac:dyDescent="0.2">
      <c r="A36" s="136">
        <f t="shared" si="0"/>
        <v>34</v>
      </c>
      <c r="B36" s="136" t="s">
        <v>78</v>
      </c>
      <c r="C36" s="137" t="s">
        <v>175</v>
      </c>
      <c r="D36" s="136" t="s">
        <v>335</v>
      </c>
      <c r="E36" s="144" t="s">
        <v>336</v>
      </c>
      <c r="F36" s="136" t="s">
        <v>28</v>
      </c>
      <c r="G36" s="139">
        <v>400</v>
      </c>
      <c r="H36" s="139">
        <f>'ARTICULOS DE OF. ASEO Y CAFET.'!$C$6</f>
        <v>0</v>
      </c>
      <c r="I36" s="139">
        <f>'ARTICULOS DE OF. ASEO Y CAFET.'!$C$7</f>
        <v>0</v>
      </c>
      <c r="J36" s="140">
        <f>IFERROR(VLOOKUP($B36,'ARTICULOS DE OF. ASEO Y CAFET.'!$B44:$AF177,9,0),"-")</f>
        <v>0</v>
      </c>
      <c r="K36" s="140">
        <f>IFERROR(VLOOKUP($B36,'ARTICULOS DE OF. ASEO Y CAFET.'!$B44:$AF177,10,0),"-")</f>
        <v>0</v>
      </c>
      <c r="L36" s="140">
        <f>IFERROR(VLOOKUP($B36,'ARTICULOS DE OF. ASEO Y CAFET.'!$B44:$AF177,11,0),"-")</f>
        <v>0</v>
      </c>
      <c r="M36" s="140">
        <f>IFERROR(VLOOKUP($B36,'ARTICULOS DE OF. ASEO Y CAFET.'!$B44:$AF177,12,0),"-")</f>
        <v>0</v>
      </c>
      <c r="N36" s="141">
        <f>IFERROR(VLOOKUP($B36,'ARTICULOS DE OF. ASEO Y CAFET.'!$B44:$AF177,13,0),"-")</f>
        <v>0</v>
      </c>
      <c r="O36" s="140">
        <f>IFERROR(VLOOKUP($B36,'ARTICULOS DE OF. ASEO Y CAFET.'!$B44:$AF177,14,0),"-")</f>
        <v>0</v>
      </c>
      <c r="P36" s="140">
        <f>IFERROR(VLOOKUP($B36,'ARTICULOS DE OF. ASEO Y CAFET.'!$B44:$AF177,15,0),"-")</f>
        <v>0</v>
      </c>
      <c r="Q36" s="141">
        <f>IFERROR(VLOOKUP($B36,'ARTICULOS DE OF. ASEO Y CAFET.'!$B44:$AF177,16,0),"-")</f>
        <v>0</v>
      </c>
      <c r="R36" s="142">
        <f>IFERROR(VLOOKUP($B36,'ARTICULOS DE OF. ASEO Y CAFET.'!$B44:$AF177,17,0),"-")</f>
        <v>0</v>
      </c>
      <c r="S36" s="141">
        <f>IFERROR(VLOOKUP($B36,'ARTICULOS DE OF. ASEO Y CAFET.'!$B44:$AF177,18,0),"-")</f>
        <v>0</v>
      </c>
      <c r="T36" s="141">
        <f>IFERROR(VLOOKUP($B36,'ARTICULOS DE OF. ASEO Y CAFET.'!$B44:$AF177,19,0),"-")</f>
        <v>0</v>
      </c>
      <c r="U36" s="141">
        <f>IFERROR(VLOOKUP($B36,'ARTICULOS DE OF. ASEO Y CAFET.'!$B44:$AF177,20,0),"-")</f>
        <v>0</v>
      </c>
      <c r="V36" s="140">
        <f>IFERROR(VLOOKUP($B36,'ARTICULOS DE OF. ASEO Y CAFET.'!$B44:$AF177,21,0),"-")</f>
        <v>0</v>
      </c>
      <c r="W36" s="142">
        <f>IFERROR(VLOOKUP($B36,'ARTICULOS DE OF. ASEO Y CAFET.'!$B44:$AF177,22,0),"-")</f>
        <v>0</v>
      </c>
      <c r="X36" s="142">
        <f>IFERROR(VLOOKUP($B36,'ARTICULOS DE OF. ASEO Y CAFET.'!$B44:$AF177,23,0),"-")</f>
        <v>0</v>
      </c>
      <c r="Y36" s="142">
        <f>IFERROR(VLOOKUP($B36,'ARTICULOS DE OF. ASEO Y CAFET.'!$B44:$AF177,24,0),"-")</f>
        <v>0</v>
      </c>
      <c r="Z36" s="140">
        <f>IFERROR(VLOOKUP($B36,'ARTICULOS DE OF. ASEO Y CAFET.'!$B44:$AF177,25,0),"-")</f>
        <v>0</v>
      </c>
      <c r="AA36" s="140">
        <f>IFERROR(VLOOKUP($B36,'ARTICULOS DE OF. ASEO Y CAFET.'!$B44:$AF177,26,0),"-")</f>
        <v>0</v>
      </c>
      <c r="AB36" s="140">
        <f>IFERROR(VLOOKUP($B36,'ARTICULOS DE OF. ASEO Y CAFET.'!$B44:$AF177,27,0),"-")</f>
        <v>0</v>
      </c>
      <c r="AC36" s="140">
        <f>IFERROR(VLOOKUP($B36,'ARTICULOS DE OF. ASEO Y CAFET.'!$B44:$AF177,28,0),"-")</f>
        <v>0</v>
      </c>
      <c r="AD36" s="140">
        <f>IFERROR(VLOOKUP($B36,'ARTICULOS DE OF. ASEO Y CAFET.'!$B44:$AF177,29,0),"-")</f>
        <v>0</v>
      </c>
      <c r="AE36" s="140">
        <f>IFERROR(VLOOKUP($B36,'ARTICULOS DE OF. ASEO Y CAFET.'!$B44:$AF177,30,0),"-")</f>
        <v>0</v>
      </c>
      <c r="AF36" s="140">
        <f>IFERROR(VLOOKUP($B36,'ARTICULOS DE OF. ASEO Y CAFET.'!$B44:$AF177,31,0),"-")</f>
        <v>0</v>
      </c>
    </row>
    <row r="37" spans="1:32" s="71" customFormat="1" ht="26.25" customHeight="1" x14ac:dyDescent="0.2">
      <c r="A37" s="136">
        <f t="shared" si="0"/>
        <v>35</v>
      </c>
      <c r="B37" s="136" t="s">
        <v>79</v>
      </c>
      <c r="C37" s="137" t="s">
        <v>176</v>
      </c>
      <c r="D37" s="136" t="s">
        <v>284</v>
      </c>
      <c r="E37" s="138" t="s">
        <v>337</v>
      </c>
      <c r="F37" s="136" t="s">
        <v>28</v>
      </c>
      <c r="G37" s="139">
        <v>60</v>
      </c>
      <c r="H37" s="139">
        <f>'ARTICULOS DE OF. ASEO Y CAFET.'!$C$6</f>
        <v>0</v>
      </c>
      <c r="I37" s="139">
        <f>'ARTICULOS DE OF. ASEO Y CAFET.'!$C$7</f>
        <v>0</v>
      </c>
      <c r="J37" s="140">
        <f>IFERROR(VLOOKUP($B37,'ARTICULOS DE OF. ASEO Y CAFET.'!$B45:$AF178,9,0),"-")</f>
        <v>0</v>
      </c>
      <c r="K37" s="140">
        <f>IFERROR(VLOOKUP($B37,'ARTICULOS DE OF. ASEO Y CAFET.'!$B45:$AF178,10,0),"-")</f>
        <v>0</v>
      </c>
      <c r="L37" s="140">
        <f>IFERROR(VLOOKUP($B37,'ARTICULOS DE OF. ASEO Y CAFET.'!$B45:$AF178,11,0),"-")</f>
        <v>0</v>
      </c>
      <c r="M37" s="140">
        <f>IFERROR(VLOOKUP($B37,'ARTICULOS DE OF. ASEO Y CAFET.'!$B45:$AF178,12,0),"-")</f>
        <v>0</v>
      </c>
      <c r="N37" s="141">
        <f>IFERROR(VLOOKUP($B37,'ARTICULOS DE OF. ASEO Y CAFET.'!$B45:$AF178,13,0),"-")</f>
        <v>0</v>
      </c>
      <c r="O37" s="140">
        <f>IFERROR(VLOOKUP($B37,'ARTICULOS DE OF. ASEO Y CAFET.'!$B45:$AF178,14,0),"-")</f>
        <v>0</v>
      </c>
      <c r="P37" s="140">
        <f>IFERROR(VLOOKUP($B37,'ARTICULOS DE OF. ASEO Y CAFET.'!$B45:$AF178,15,0),"-")</f>
        <v>0</v>
      </c>
      <c r="Q37" s="141">
        <f>IFERROR(VLOOKUP($B37,'ARTICULOS DE OF. ASEO Y CAFET.'!$B45:$AF178,16,0),"-")</f>
        <v>0</v>
      </c>
      <c r="R37" s="142">
        <f>IFERROR(VLOOKUP($B37,'ARTICULOS DE OF. ASEO Y CAFET.'!$B45:$AF178,17,0),"-")</f>
        <v>0</v>
      </c>
      <c r="S37" s="141">
        <f>IFERROR(VLOOKUP($B37,'ARTICULOS DE OF. ASEO Y CAFET.'!$B45:$AF178,18,0),"-")</f>
        <v>0</v>
      </c>
      <c r="T37" s="141">
        <f>IFERROR(VLOOKUP($B37,'ARTICULOS DE OF. ASEO Y CAFET.'!$B45:$AF178,19,0),"-")</f>
        <v>0</v>
      </c>
      <c r="U37" s="141">
        <f>IFERROR(VLOOKUP($B37,'ARTICULOS DE OF. ASEO Y CAFET.'!$B45:$AF178,20,0),"-")</f>
        <v>0</v>
      </c>
      <c r="V37" s="140">
        <f>IFERROR(VLOOKUP($B37,'ARTICULOS DE OF. ASEO Y CAFET.'!$B45:$AF178,21,0),"-")</f>
        <v>0</v>
      </c>
      <c r="W37" s="142">
        <f>IFERROR(VLOOKUP($B37,'ARTICULOS DE OF. ASEO Y CAFET.'!$B45:$AF178,22,0),"-")</f>
        <v>0</v>
      </c>
      <c r="X37" s="142">
        <f>IFERROR(VLOOKUP($B37,'ARTICULOS DE OF. ASEO Y CAFET.'!$B45:$AF178,23,0),"-")</f>
        <v>0</v>
      </c>
      <c r="Y37" s="142">
        <f>IFERROR(VLOOKUP($B37,'ARTICULOS DE OF. ASEO Y CAFET.'!$B45:$AF178,24,0),"-")</f>
        <v>0</v>
      </c>
      <c r="Z37" s="140">
        <f>IFERROR(VLOOKUP($B37,'ARTICULOS DE OF. ASEO Y CAFET.'!$B45:$AF178,25,0),"-")</f>
        <v>0</v>
      </c>
      <c r="AA37" s="140">
        <f>IFERROR(VLOOKUP($B37,'ARTICULOS DE OF. ASEO Y CAFET.'!$B45:$AF178,26,0),"-")</f>
        <v>0</v>
      </c>
      <c r="AB37" s="140">
        <f>IFERROR(VLOOKUP($B37,'ARTICULOS DE OF. ASEO Y CAFET.'!$B45:$AF178,27,0),"-")</f>
        <v>0</v>
      </c>
      <c r="AC37" s="140">
        <f>IFERROR(VLOOKUP($B37,'ARTICULOS DE OF. ASEO Y CAFET.'!$B45:$AF178,28,0),"-")</f>
        <v>0</v>
      </c>
      <c r="AD37" s="140">
        <f>IFERROR(VLOOKUP($B37,'ARTICULOS DE OF. ASEO Y CAFET.'!$B45:$AF178,29,0),"-")</f>
        <v>0</v>
      </c>
      <c r="AE37" s="140">
        <f>IFERROR(VLOOKUP($B37,'ARTICULOS DE OF. ASEO Y CAFET.'!$B45:$AF178,30,0),"-")</f>
        <v>0</v>
      </c>
      <c r="AF37" s="140">
        <f>IFERROR(VLOOKUP($B37,'ARTICULOS DE OF. ASEO Y CAFET.'!$B45:$AF178,31,0),"-")</f>
        <v>0</v>
      </c>
    </row>
    <row r="38" spans="1:32" s="71" customFormat="1" ht="26.25" customHeight="1" x14ac:dyDescent="0.2">
      <c r="A38" s="136">
        <f t="shared" si="0"/>
        <v>36</v>
      </c>
      <c r="B38" s="136" t="s">
        <v>86</v>
      </c>
      <c r="C38" s="137" t="s">
        <v>182</v>
      </c>
      <c r="D38" s="136" t="s">
        <v>338</v>
      </c>
      <c r="E38" s="138" t="s">
        <v>339</v>
      </c>
      <c r="F38" s="136" t="s">
        <v>28</v>
      </c>
      <c r="G38" s="139">
        <v>10</v>
      </c>
      <c r="H38" s="139">
        <f>'ARTICULOS DE OF. ASEO Y CAFET.'!$C$6</f>
        <v>0</v>
      </c>
      <c r="I38" s="139">
        <f>'ARTICULOS DE OF. ASEO Y CAFET.'!$C$7</f>
        <v>0</v>
      </c>
      <c r="J38" s="140">
        <f>IFERROR(VLOOKUP($B38,'ARTICULOS DE OF. ASEO Y CAFET.'!$B46:$AF179,9,0),"-")</f>
        <v>0</v>
      </c>
      <c r="K38" s="140">
        <f>IFERROR(VLOOKUP($B38,'ARTICULOS DE OF. ASEO Y CAFET.'!$B46:$AF179,10,0),"-")</f>
        <v>0</v>
      </c>
      <c r="L38" s="140">
        <f>IFERROR(VLOOKUP($B38,'ARTICULOS DE OF. ASEO Y CAFET.'!$B46:$AF179,11,0),"-")</f>
        <v>0</v>
      </c>
      <c r="M38" s="140">
        <f>IFERROR(VLOOKUP($B38,'ARTICULOS DE OF. ASEO Y CAFET.'!$B46:$AF179,12,0),"-")</f>
        <v>0</v>
      </c>
      <c r="N38" s="141">
        <f>IFERROR(VLOOKUP($B38,'ARTICULOS DE OF. ASEO Y CAFET.'!$B46:$AF179,13,0),"-")</f>
        <v>0</v>
      </c>
      <c r="O38" s="140">
        <f>IFERROR(VLOOKUP($B38,'ARTICULOS DE OF. ASEO Y CAFET.'!$B46:$AF179,14,0),"-")</f>
        <v>0</v>
      </c>
      <c r="P38" s="140">
        <f>IFERROR(VLOOKUP($B38,'ARTICULOS DE OF. ASEO Y CAFET.'!$B46:$AF179,15,0),"-")</f>
        <v>0</v>
      </c>
      <c r="Q38" s="141">
        <f>IFERROR(VLOOKUP($B38,'ARTICULOS DE OF. ASEO Y CAFET.'!$B46:$AF179,16,0),"-")</f>
        <v>0</v>
      </c>
      <c r="R38" s="142">
        <f>IFERROR(VLOOKUP($B38,'ARTICULOS DE OF. ASEO Y CAFET.'!$B46:$AF179,17,0),"-")</f>
        <v>0</v>
      </c>
      <c r="S38" s="141">
        <f>IFERROR(VLOOKUP($B38,'ARTICULOS DE OF. ASEO Y CAFET.'!$B46:$AF179,18,0),"-")</f>
        <v>0</v>
      </c>
      <c r="T38" s="141">
        <f>IFERROR(VLOOKUP($B38,'ARTICULOS DE OF. ASEO Y CAFET.'!$B46:$AF179,19,0),"-")</f>
        <v>0</v>
      </c>
      <c r="U38" s="141">
        <f>IFERROR(VLOOKUP($B38,'ARTICULOS DE OF. ASEO Y CAFET.'!$B46:$AF179,20,0),"-")</f>
        <v>0</v>
      </c>
      <c r="V38" s="140">
        <f>IFERROR(VLOOKUP($B38,'ARTICULOS DE OF. ASEO Y CAFET.'!$B46:$AF179,21,0),"-")</f>
        <v>0</v>
      </c>
      <c r="W38" s="142">
        <f>IFERROR(VLOOKUP($B38,'ARTICULOS DE OF. ASEO Y CAFET.'!$B46:$AF179,22,0),"-")</f>
        <v>0</v>
      </c>
      <c r="X38" s="142">
        <f>IFERROR(VLOOKUP($B38,'ARTICULOS DE OF. ASEO Y CAFET.'!$B46:$AF179,23,0),"-")</f>
        <v>0</v>
      </c>
      <c r="Y38" s="142">
        <f>IFERROR(VLOOKUP($B38,'ARTICULOS DE OF. ASEO Y CAFET.'!$B46:$AF179,24,0),"-")</f>
        <v>0</v>
      </c>
      <c r="Z38" s="140">
        <f>IFERROR(VLOOKUP($B38,'ARTICULOS DE OF. ASEO Y CAFET.'!$B46:$AF179,25,0),"-")</f>
        <v>0</v>
      </c>
      <c r="AA38" s="140">
        <f>IFERROR(VLOOKUP($B38,'ARTICULOS DE OF. ASEO Y CAFET.'!$B46:$AF179,26,0),"-")</f>
        <v>0</v>
      </c>
      <c r="AB38" s="140">
        <f>IFERROR(VLOOKUP($B38,'ARTICULOS DE OF. ASEO Y CAFET.'!$B46:$AF179,27,0),"-")</f>
        <v>0</v>
      </c>
      <c r="AC38" s="140">
        <f>IFERROR(VLOOKUP($B38,'ARTICULOS DE OF. ASEO Y CAFET.'!$B46:$AF179,28,0),"-")</f>
        <v>0</v>
      </c>
      <c r="AD38" s="140">
        <f>IFERROR(VLOOKUP($B38,'ARTICULOS DE OF. ASEO Y CAFET.'!$B46:$AF179,29,0),"-")</f>
        <v>0</v>
      </c>
      <c r="AE38" s="140">
        <f>IFERROR(VLOOKUP($B38,'ARTICULOS DE OF. ASEO Y CAFET.'!$B46:$AF179,30,0),"-")</f>
        <v>0</v>
      </c>
      <c r="AF38" s="140">
        <f>IFERROR(VLOOKUP($B38,'ARTICULOS DE OF. ASEO Y CAFET.'!$B46:$AF179,31,0),"-")</f>
        <v>0</v>
      </c>
    </row>
    <row r="39" spans="1:32" s="71" customFormat="1" ht="26.25" customHeight="1" x14ac:dyDescent="0.2">
      <c r="A39" s="136">
        <f t="shared" si="0"/>
        <v>37</v>
      </c>
      <c r="B39" s="139" t="s">
        <v>87</v>
      </c>
      <c r="C39" s="144" t="s">
        <v>183</v>
      </c>
      <c r="D39" s="136" t="s">
        <v>340</v>
      </c>
      <c r="E39" s="138" t="s">
        <v>341</v>
      </c>
      <c r="F39" s="139" t="s">
        <v>230</v>
      </c>
      <c r="G39" s="139">
        <v>10</v>
      </c>
      <c r="H39" s="139">
        <f>'ARTICULOS DE OF. ASEO Y CAFET.'!$C$6</f>
        <v>0</v>
      </c>
      <c r="I39" s="139">
        <f>'ARTICULOS DE OF. ASEO Y CAFET.'!$C$7</f>
        <v>0</v>
      </c>
      <c r="J39" s="140">
        <f>IFERROR(VLOOKUP($B39,'ARTICULOS DE OF. ASEO Y CAFET.'!$B47:$AF180,9,0),"-")</f>
        <v>0</v>
      </c>
      <c r="K39" s="140">
        <f>IFERROR(VLOOKUP($B39,'ARTICULOS DE OF. ASEO Y CAFET.'!$B47:$AF180,10,0),"-")</f>
        <v>0</v>
      </c>
      <c r="L39" s="140">
        <f>IFERROR(VLOOKUP($B39,'ARTICULOS DE OF. ASEO Y CAFET.'!$B47:$AF180,11,0),"-")</f>
        <v>0</v>
      </c>
      <c r="M39" s="140">
        <f>IFERROR(VLOOKUP($B39,'ARTICULOS DE OF. ASEO Y CAFET.'!$B47:$AF180,12,0),"-")</f>
        <v>0</v>
      </c>
      <c r="N39" s="141">
        <f>IFERROR(VLOOKUP($B39,'ARTICULOS DE OF. ASEO Y CAFET.'!$B47:$AF180,13,0),"-")</f>
        <v>0</v>
      </c>
      <c r="O39" s="140">
        <f>IFERROR(VLOOKUP($B39,'ARTICULOS DE OF. ASEO Y CAFET.'!$B47:$AF180,14,0),"-")</f>
        <v>0</v>
      </c>
      <c r="P39" s="140">
        <f>IFERROR(VLOOKUP($B39,'ARTICULOS DE OF. ASEO Y CAFET.'!$B47:$AF180,15,0),"-")</f>
        <v>0</v>
      </c>
      <c r="Q39" s="141">
        <f>IFERROR(VLOOKUP($B39,'ARTICULOS DE OF. ASEO Y CAFET.'!$B47:$AF180,16,0),"-")</f>
        <v>0</v>
      </c>
      <c r="R39" s="142">
        <f>IFERROR(VLOOKUP($B39,'ARTICULOS DE OF. ASEO Y CAFET.'!$B47:$AF180,17,0),"-")</f>
        <v>0</v>
      </c>
      <c r="S39" s="141">
        <f>IFERROR(VLOOKUP($B39,'ARTICULOS DE OF. ASEO Y CAFET.'!$B47:$AF180,18,0),"-")</f>
        <v>0</v>
      </c>
      <c r="T39" s="141">
        <f>IFERROR(VLOOKUP($B39,'ARTICULOS DE OF. ASEO Y CAFET.'!$B47:$AF180,19,0),"-")</f>
        <v>0</v>
      </c>
      <c r="U39" s="141">
        <f>IFERROR(VLOOKUP($B39,'ARTICULOS DE OF. ASEO Y CAFET.'!$B47:$AF180,20,0),"-")</f>
        <v>0</v>
      </c>
      <c r="V39" s="140">
        <f>IFERROR(VLOOKUP($B39,'ARTICULOS DE OF. ASEO Y CAFET.'!$B47:$AF180,21,0),"-")</f>
        <v>0</v>
      </c>
      <c r="W39" s="142">
        <f>IFERROR(VLOOKUP($B39,'ARTICULOS DE OF. ASEO Y CAFET.'!$B47:$AF180,22,0),"-")</f>
        <v>0</v>
      </c>
      <c r="X39" s="142">
        <f>IFERROR(VLOOKUP($B39,'ARTICULOS DE OF. ASEO Y CAFET.'!$B47:$AF180,23,0),"-")</f>
        <v>0</v>
      </c>
      <c r="Y39" s="142">
        <f>IFERROR(VLOOKUP($B39,'ARTICULOS DE OF. ASEO Y CAFET.'!$B47:$AF180,24,0),"-")</f>
        <v>0</v>
      </c>
      <c r="Z39" s="140">
        <f>IFERROR(VLOOKUP($B39,'ARTICULOS DE OF. ASEO Y CAFET.'!$B47:$AF180,25,0),"-")</f>
        <v>0</v>
      </c>
      <c r="AA39" s="140">
        <f>IFERROR(VLOOKUP($B39,'ARTICULOS DE OF. ASEO Y CAFET.'!$B47:$AF180,26,0),"-")</f>
        <v>0</v>
      </c>
      <c r="AB39" s="140">
        <f>IFERROR(VLOOKUP($B39,'ARTICULOS DE OF. ASEO Y CAFET.'!$B47:$AF180,27,0),"-")</f>
        <v>0</v>
      </c>
      <c r="AC39" s="140">
        <f>IFERROR(VLOOKUP($B39,'ARTICULOS DE OF. ASEO Y CAFET.'!$B47:$AF180,28,0),"-")</f>
        <v>0</v>
      </c>
      <c r="AD39" s="140">
        <f>IFERROR(VLOOKUP($B39,'ARTICULOS DE OF. ASEO Y CAFET.'!$B47:$AF180,29,0),"-")</f>
        <v>0</v>
      </c>
      <c r="AE39" s="140">
        <f>IFERROR(VLOOKUP($B39,'ARTICULOS DE OF. ASEO Y CAFET.'!$B47:$AF180,30,0),"-")</f>
        <v>0</v>
      </c>
      <c r="AF39" s="140">
        <f>IFERROR(VLOOKUP($B39,'ARTICULOS DE OF. ASEO Y CAFET.'!$B47:$AF180,31,0),"-")</f>
        <v>0</v>
      </c>
    </row>
    <row r="40" spans="1:32" s="71" customFormat="1" ht="26.25" customHeight="1" x14ac:dyDescent="0.2">
      <c r="A40" s="136">
        <f t="shared" si="0"/>
        <v>38</v>
      </c>
      <c r="B40" s="136" t="s">
        <v>88</v>
      </c>
      <c r="C40" s="137" t="s">
        <v>184</v>
      </c>
      <c r="D40" s="136" t="s">
        <v>284</v>
      </c>
      <c r="E40" s="143" t="s">
        <v>342</v>
      </c>
      <c r="F40" s="136" t="s">
        <v>230</v>
      </c>
      <c r="G40" s="139">
        <v>60</v>
      </c>
      <c r="H40" s="139">
        <f>'ARTICULOS DE OF. ASEO Y CAFET.'!$C$6</f>
        <v>0</v>
      </c>
      <c r="I40" s="139">
        <f>'ARTICULOS DE OF. ASEO Y CAFET.'!$C$7</f>
        <v>0</v>
      </c>
      <c r="J40" s="140">
        <f>IFERROR(VLOOKUP($B40,'ARTICULOS DE OF. ASEO Y CAFET.'!$B48:$AF181,9,0),"-")</f>
        <v>0</v>
      </c>
      <c r="K40" s="140">
        <f>IFERROR(VLOOKUP($B40,'ARTICULOS DE OF. ASEO Y CAFET.'!$B48:$AF181,10,0),"-")</f>
        <v>0</v>
      </c>
      <c r="L40" s="140">
        <f>IFERROR(VLOOKUP($B40,'ARTICULOS DE OF. ASEO Y CAFET.'!$B48:$AF181,11,0),"-")</f>
        <v>0</v>
      </c>
      <c r="M40" s="140">
        <f>IFERROR(VLOOKUP($B40,'ARTICULOS DE OF. ASEO Y CAFET.'!$B48:$AF181,12,0),"-")</f>
        <v>0</v>
      </c>
      <c r="N40" s="141">
        <f>IFERROR(VLOOKUP($B40,'ARTICULOS DE OF. ASEO Y CAFET.'!$B48:$AF181,13,0),"-")</f>
        <v>0</v>
      </c>
      <c r="O40" s="140">
        <f>IFERROR(VLOOKUP($B40,'ARTICULOS DE OF. ASEO Y CAFET.'!$B48:$AF181,14,0),"-")</f>
        <v>0</v>
      </c>
      <c r="P40" s="140">
        <f>IFERROR(VLOOKUP($B40,'ARTICULOS DE OF. ASEO Y CAFET.'!$B48:$AF181,15,0),"-")</f>
        <v>0</v>
      </c>
      <c r="Q40" s="141">
        <f>IFERROR(VLOOKUP($B40,'ARTICULOS DE OF. ASEO Y CAFET.'!$B48:$AF181,16,0),"-")</f>
        <v>0</v>
      </c>
      <c r="R40" s="142">
        <f>IFERROR(VLOOKUP($B40,'ARTICULOS DE OF. ASEO Y CAFET.'!$B48:$AF181,17,0),"-")</f>
        <v>0</v>
      </c>
      <c r="S40" s="141">
        <f>IFERROR(VLOOKUP($B40,'ARTICULOS DE OF. ASEO Y CAFET.'!$B48:$AF181,18,0),"-")</f>
        <v>0</v>
      </c>
      <c r="T40" s="141">
        <f>IFERROR(VLOOKUP($B40,'ARTICULOS DE OF. ASEO Y CAFET.'!$B48:$AF181,19,0),"-")</f>
        <v>0</v>
      </c>
      <c r="U40" s="141">
        <f>IFERROR(VLOOKUP($B40,'ARTICULOS DE OF. ASEO Y CAFET.'!$B48:$AF181,20,0),"-")</f>
        <v>0</v>
      </c>
      <c r="V40" s="140">
        <f>IFERROR(VLOOKUP($B40,'ARTICULOS DE OF. ASEO Y CAFET.'!$B48:$AF181,21,0),"-")</f>
        <v>0</v>
      </c>
      <c r="W40" s="142">
        <f>IFERROR(VLOOKUP($B40,'ARTICULOS DE OF. ASEO Y CAFET.'!$B48:$AF181,22,0),"-")</f>
        <v>0</v>
      </c>
      <c r="X40" s="142">
        <f>IFERROR(VLOOKUP($B40,'ARTICULOS DE OF. ASEO Y CAFET.'!$B48:$AF181,23,0),"-")</f>
        <v>0</v>
      </c>
      <c r="Y40" s="142">
        <f>IFERROR(VLOOKUP($B40,'ARTICULOS DE OF. ASEO Y CAFET.'!$B48:$AF181,24,0),"-")</f>
        <v>0</v>
      </c>
      <c r="Z40" s="140">
        <f>IFERROR(VLOOKUP($B40,'ARTICULOS DE OF. ASEO Y CAFET.'!$B48:$AF181,25,0),"-")</f>
        <v>0</v>
      </c>
      <c r="AA40" s="140">
        <f>IFERROR(VLOOKUP($B40,'ARTICULOS DE OF. ASEO Y CAFET.'!$B48:$AF181,26,0),"-")</f>
        <v>0</v>
      </c>
      <c r="AB40" s="140">
        <f>IFERROR(VLOOKUP($B40,'ARTICULOS DE OF. ASEO Y CAFET.'!$B48:$AF181,27,0),"-")</f>
        <v>0</v>
      </c>
      <c r="AC40" s="140">
        <f>IFERROR(VLOOKUP($B40,'ARTICULOS DE OF. ASEO Y CAFET.'!$B48:$AF181,28,0),"-")</f>
        <v>0</v>
      </c>
      <c r="AD40" s="140">
        <f>IFERROR(VLOOKUP($B40,'ARTICULOS DE OF. ASEO Y CAFET.'!$B48:$AF181,29,0),"-")</f>
        <v>0</v>
      </c>
      <c r="AE40" s="140">
        <f>IFERROR(VLOOKUP($B40,'ARTICULOS DE OF. ASEO Y CAFET.'!$B48:$AF181,30,0),"-")</f>
        <v>0</v>
      </c>
      <c r="AF40" s="140">
        <f>IFERROR(VLOOKUP($B40,'ARTICULOS DE OF. ASEO Y CAFET.'!$B48:$AF181,31,0),"-")</f>
        <v>0</v>
      </c>
    </row>
    <row r="41" spans="1:32" s="71" customFormat="1" ht="26.25" customHeight="1" x14ac:dyDescent="0.2">
      <c r="A41" s="136">
        <f t="shared" si="0"/>
        <v>39</v>
      </c>
      <c r="B41" s="136" t="s">
        <v>89</v>
      </c>
      <c r="C41" s="137" t="s">
        <v>185</v>
      </c>
      <c r="D41" s="136"/>
      <c r="E41" s="138" t="s">
        <v>343</v>
      </c>
      <c r="F41" s="136" t="s">
        <v>228</v>
      </c>
      <c r="G41" s="139">
        <v>100</v>
      </c>
      <c r="H41" s="139">
        <f>'ARTICULOS DE OF. ASEO Y CAFET.'!$C$6</f>
        <v>0</v>
      </c>
      <c r="I41" s="139">
        <f>'ARTICULOS DE OF. ASEO Y CAFET.'!$C$7</f>
        <v>0</v>
      </c>
      <c r="J41" s="140">
        <f>IFERROR(VLOOKUP($B41,'ARTICULOS DE OF. ASEO Y CAFET.'!$B49:$AF182,9,0),"-")</f>
        <v>0</v>
      </c>
      <c r="K41" s="140">
        <f>IFERROR(VLOOKUP($B41,'ARTICULOS DE OF. ASEO Y CAFET.'!$B49:$AF182,10,0),"-")</f>
        <v>0</v>
      </c>
      <c r="L41" s="140">
        <f>IFERROR(VLOOKUP($B41,'ARTICULOS DE OF. ASEO Y CAFET.'!$B49:$AF182,11,0),"-")</f>
        <v>0</v>
      </c>
      <c r="M41" s="140">
        <f>IFERROR(VLOOKUP($B41,'ARTICULOS DE OF. ASEO Y CAFET.'!$B49:$AF182,12,0),"-")</f>
        <v>0</v>
      </c>
      <c r="N41" s="141">
        <f>IFERROR(VLOOKUP($B41,'ARTICULOS DE OF. ASEO Y CAFET.'!$B49:$AF182,13,0),"-")</f>
        <v>0</v>
      </c>
      <c r="O41" s="140">
        <f>IFERROR(VLOOKUP($B41,'ARTICULOS DE OF. ASEO Y CAFET.'!$B49:$AF182,14,0),"-")</f>
        <v>0</v>
      </c>
      <c r="P41" s="140">
        <f>IFERROR(VLOOKUP($B41,'ARTICULOS DE OF. ASEO Y CAFET.'!$B49:$AF182,15,0),"-")</f>
        <v>0</v>
      </c>
      <c r="Q41" s="141">
        <f>IFERROR(VLOOKUP($B41,'ARTICULOS DE OF. ASEO Y CAFET.'!$B49:$AF182,16,0),"-")</f>
        <v>0</v>
      </c>
      <c r="R41" s="142">
        <f>IFERROR(VLOOKUP($B41,'ARTICULOS DE OF. ASEO Y CAFET.'!$B49:$AF182,17,0),"-")</f>
        <v>0</v>
      </c>
      <c r="S41" s="141">
        <f>IFERROR(VLOOKUP($B41,'ARTICULOS DE OF. ASEO Y CAFET.'!$B49:$AF182,18,0),"-")</f>
        <v>0</v>
      </c>
      <c r="T41" s="141">
        <f>IFERROR(VLOOKUP($B41,'ARTICULOS DE OF. ASEO Y CAFET.'!$B49:$AF182,19,0),"-")</f>
        <v>0</v>
      </c>
      <c r="U41" s="141">
        <f>IFERROR(VLOOKUP($B41,'ARTICULOS DE OF. ASEO Y CAFET.'!$B49:$AF182,20,0),"-")</f>
        <v>0</v>
      </c>
      <c r="V41" s="140">
        <f>IFERROR(VLOOKUP($B41,'ARTICULOS DE OF. ASEO Y CAFET.'!$B49:$AF182,21,0),"-")</f>
        <v>0</v>
      </c>
      <c r="W41" s="142">
        <f>IFERROR(VLOOKUP($B41,'ARTICULOS DE OF. ASEO Y CAFET.'!$B49:$AF182,22,0),"-")</f>
        <v>0</v>
      </c>
      <c r="X41" s="142">
        <f>IFERROR(VLOOKUP($B41,'ARTICULOS DE OF. ASEO Y CAFET.'!$B49:$AF182,23,0),"-")</f>
        <v>0</v>
      </c>
      <c r="Y41" s="142">
        <f>IFERROR(VLOOKUP($B41,'ARTICULOS DE OF. ASEO Y CAFET.'!$B49:$AF182,24,0),"-")</f>
        <v>0</v>
      </c>
      <c r="Z41" s="140">
        <f>IFERROR(VLOOKUP($B41,'ARTICULOS DE OF. ASEO Y CAFET.'!$B49:$AF182,25,0),"-")</f>
        <v>0</v>
      </c>
      <c r="AA41" s="140">
        <f>IFERROR(VLOOKUP($B41,'ARTICULOS DE OF. ASEO Y CAFET.'!$B49:$AF182,26,0),"-")</f>
        <v>0</v>
      </c>
      <c r="AB41" s="140">
        <f>IFERROR(VLOOKUP($B41,'ARTICULOS DE OF. ASEO Y CAFET.'!$B49:$AF182,27,0),"-")</f>
        <v>0</v>
      </c>
      <c r="AC41" s="140">
        <f>IFERROR(VLOOKUP($B41,'ARTICULOS DE OF. ASEO Y CAFET.'!$B49:$AF182,28,0),"-")</f>
        <v>0</v>
      </c>
      <c r="AD41" s="140">
        <f>IFERROR(VLOOKUP($B41,'ARTICULOS DE OF. ASEO Y CAFET.'!$B49:$AF182,29,0),"-")</f>
        <v>0</v>
      </c>
      <c r="AE41" s="140">
        <f>IFERROR(VLOOKUP($B41,'ARTICULOS DE OF. ASEO Y CAFET.'!$B49:$AF182,30,0),"-")</f>
        <v>0</v>
      </c>
      <c r="AF41" s="140">
        <f>IFERROR(VLOOKUP($B41,'ARTICULOS DE OF. ASEO Y CAFET.'!$B49:$AF182,31,0),"-")</f>
        <v>0</v>
      </c>
    </row>
    <row r="42" spans="1:32" s="71" customFormat="1" ht="26.25" customHeight="1" x14ac:dyDescent="0.2">
      <c r="A42" s="136">
        <f t="shared" si="0"/>
        <v>40</v>
      </c>
      <c r="B42" s="136" t="s">
        <v>90</v>
      </c>
      <c r="C42" s="137" t="s">
        <v>186</v>
      </c>
      <c r="D42" s="136" t="s">
        <v>344</v>
      </c>
      <c r="E42" s="143" t="s">
        <v>345</v>
      </c>
      <c r="F42" s="136" t="s">
        <v>28</v>
      </c>
      <c r="G42" s="139">
        <v>1</v>
      </c>
      <c r="H42" s="139">
        <f>'ARTICULOS DE OF. ASEO Y CAFET.'!$C$6</f>
        <v>0</v>
      </c>
      <c r="I42" s="139">
        <f>'ARTICULOS DE OF. ASEO Y CAFET.'!$C$7</f>
        <v>0</v>
      </c>
      <c r="J42" s="140">
        <f>IFERROR(VLOOKUP($B42,'ARTICULOS DE OF. ASEO Y CAFET.'!$B50:$AF183,9,0),"-")</f>
        <v>0</v>
      </c>
      <c r="K42" s="140">
        <f>IFERROR(VLOOKUP($B42,'ARTICULOS DE OF. ASEO Y CAFET.'!$B50:$AF183,10,0),"-")</f>
        <v>0</v>
      </c>
      <c r="L42" s="140">
        <f>IFERROR(VLOOKUP($B42,'ARTICULOS DE OF. ASEO Y CAFET.'!$B50:$AF183,11,0),"-")</f>
        <v>0</v>
      </c>
      <c r="M42" s="140">
        <f>IFERROR(VLOOKUP($B42,'ARTICULOS DE OF. ASEO Y CAFET.'!$B50:$AF183,12,0),"-")</f>
        <v>0</v>
      </c>
      <c r="N42" s="141">
        <f>IFERROR(VLOOKUP($B42,'ARTICULOS DE OF. ASEO Y CAFET.'!$B50:$AF183,13,0),"-")</f>
        <v>0</v>
      </c>
      <c r="O42" s="140">
        <f>IFERROR(VLOOKUP($B42,'ARTICULOS DE OF. ASEO Y CAFET.'!$B50:$AF183,14,0),"-")</f>
        <v>0</v>
      </c>
      <c r="P42" s="140">
        <f>IFERROR(VLOOKUP($B42,'ARTICULOS DE OF. ASEO Y CAFET.'!$B50:$AF183,15,0),"-")</f>
        <v>0</v>
      </c>
      <c r="Q42" s="141">
        <f>IFERROR(VLOOKUP($B42,'ARTICULOS DE OF. ASEO Y CAFET.'!$B50:$AF183,16,0),"-")</f>
        <v>0</v>
      </c>
      <c r="R42" s="142">
        <f>IFERROR(VLOOKUP($B42,'ARTICULOS DE OF. ASEO Y CAFET.'!$B50:$AF183,17,0),"-")</f>
        <v>0</v>
      </c>
      <c r="S42" s="141">
        <f>IFERROR(VLOOKUP($B42,'ARTICULOS DE OF. ASEO Y CAFET.'!$B50:$AF183,18,0),"-")</f>
        <v>0</v>
      </c>
      <c r="T42" s="141">
        <f>IFERROR(VLOOKUP($B42,'ARTICULOS DE OF. ASEO Y CAFET.'!$B50:$AF183,19,0),"-")</f>
        <v>0</v>
      </c>
      <c r="U42" s="141">
        <f>IFERROR(VLOOKUP($B42,'ARTICULOS DE OF. ASEO Y CAFET.'!$B50:$AF183,20,0),"-")</f>
        <v>0</v>
      </c>
      <c r="V42" s="140">
        <f>IFERROR(VLOOKUP($B42,'ARTICULOS DE OF. ASEO Y CAFET.'!$B50:$AF183,21,0),"-")</f>
        <v>0</v>
      </c>
      <c r="W42" s="142">
        <f>IFERROR(VLOOKUP($B42,'ARTICULOS DE OF. ASEO Y CAFET.'!$B50:$AF183,22,0),"-")</f>
        <v>0</v>
      </c>
      <c r="X42" s="142">
        <f>IFERROR(VLOOKUP($B42,'ARTICULOS DE OF. ASEO Y CAFET.'!$B50:$AF183,23,0),"-")</f>
        <v>0</v>
      </c>
      <c r="Y42" s="142">
        <f>IFERROR(VLOOKUP($B42,'ARTICULOS DE OF. ASEO Y CAFET.'!$B50:$AF183,24,0),"-")</f>
        <v>0</v>
      </c>
      <c r="Z42" s="140">
        <f>IFERROR(VLOOKUP($B42,'ARTICULOS DE OF. ASEO Y CAFET.'!$B50:$AF183,25,0),"-")</f>
        <v>0</v>
      </c>
      <c r="AA42" s="140">
        <f>IFERROR(VLOOKUP($B42,'ARTICULOS DE OF. ASEO Y CAFET.'!$B50:$AF183,26,0),"-")</f>
        <v>0</v>
      </c>
      <c r="AB42" s="140">
        <f>IFERROR(VLOOKUP($B42,'ARTICULOS DE OF. ASEO Y CAFET.'!$B50:$AF183,27,0),"-")</f>
        <v>0</v>
      </c>
      <c r="AC42" s="140">
        <f>IFERROR(VLOOKUP($B42,'ARTICULOS DE OF. ASEO Y CAFET.'!$B50:$AF183,28,0),"-")</f>
        <v>0</v>
      </c>
      <c r="AD42" s="140">
        <f>IFERROR(VLOOKUP($B42,'ARTICULOS DE OF. ASEO Y CAFET.'!$B50:$AF183,29,0),"-")</f>
        <v>0</v>
      </c>
      <c r="AE42" s="140">
        <f>IFERROR(VLOOKUP($B42,'ARTICULOS DE OF. ASEO Y CAFET.'!$B50:$AF183,30,0),"-")</f>
        <v>0</v>
      </c>
      <c r="AF42" s="140">
        <f>IFERROR(VLOOKUP($B42,'ARTICULOS DE OF. ASEO Y CAFET.'!$B50:$AF183,31,0),"-")</f>
        <v>0</v>
      </c>
    </row>
    <row r="43" spans="1:32" s="71" customFormat="1" ht="26.25" customHeight="1" x14ac:dyDescent="0.2">
      <c r="A43" s="136">
        <f t="shared" si="0"/>
        <v>41</v>
      </c>
      <c r="B43" s="136" t="s">
        <v>91</v>
      </c>
      <c r="C43" s="137" t="s">
        <v>187</v>
      </c>
      <c r="D43" s="136" t="s">
        <v>284</v>
      </c>
      <c r="E43" s="138" t="s">
        <v>346</v>
      </c>
      <c r="F43" s="136" t="s">
        <v>28</v>
      </c>
      <c r="G43" s="139">
        <v>20</v>
      </c>
      <c r="H43" s="139">
        <f>'ARTICULOS DE OF. ASEO Y CAFET.'!$C$6</f>
        <v>0</v>
      </c>
      <c r="I43" s="139">
        <f>'ARTICULOS DE OF. ASEO Y CAFET.'!$C$7</f>
        <v>0</v>
      </c>
      <c r="J43" s="140">
        <f>IFERROR(VLOOKUP($B43,'ARTICULOS DE OF. ASEO Y CAFET.'!$B51:$AF184,9,0),"-")</f>
        <v>0</v>
      </c>
      <c r="K43" s="140">
        <f>IFERROR(VLOOKUP($B43,'ARTICULOS DE OF. ASEO Y CAFET.'!$B51:$AF184,10,0),"-")</f>
        <v>0</v>
      </c>
      <c r="L43" s="140">
        <f>IFERROR(VLOOKUP($B43,'ARTICULOS DE OF. ASEO Y CAFET.'!$B51:$AF184,11,0),"-")</f>
        <v>0</v>
      </c>
      <c r="M43" s="140">
        <f>IFERROR(VLOOKUP($B43,'ARTICULOS DE OF. ASEO Y CAFET.'!$B51:$AF184,12,0),"-")</f>
        <v>0</v>
      </c>
      <c r="N43" s="141">
        <f>IFERROR(VLOOKUP($B43,'ARTICULOS DE OF. ASEO Y CAFET.'!$B51:$AF184,13,0),"-")</f>
        <v>0</v>
      </c>
      <c r="O43" s="140">
        <f>IFERROR(VLOOKUP($B43,'ARTICULOS DE OF. ASEO Y CAFET.'!$B51:$AF184,14,0),"-")</f>
        <v>0</v>
      </c>
      <c r="P43" s="140">
        <f>IFERROR(VLOOKUP($B43,'ARTICULOS DE OF. ASEO Y CAFET.'!$B51:$AF184,15,0),"-")</f>
        <v>0</v>
      </c>
      <c r="Q43" s="141">
        <f>IFERROR(VLOOKUP($B43,'ARTICULOS DE OF. ASEO Y CAFET.'!$B51:$AF184,16,0),"-")</f>
        <v>0</v>
      </c>
      <c r="R43" s="142">
        <f>IFERROR(VLOOKUP($B43,'ARTICULOS DE OF. ASEO Y CAFET.'!$B51:$AF184,17,0),"-")</f>
        <v>0</v>
      </c>
      <c r="S43" s="141">
        <f>IFERROR(VLOOKUP($B43,'ARTICULOS DE OF. ASEO Y CAFET.'!$B51:$AF184,18,0),"-")</f>
        <v>0</v>
      </c>
      <c r="T43" s="141">
        <f>IFERROR(VLOOKUP($B43,'ARTICULOS DE OF. ASEO Y CAFET.'!$B51:$AF184,19,0),"-")</f>
        <v>0</v>
      </c>
      <c r="U43" s="141">
        <f>IFERROR(VLOOKUP($B43,'ARTICULOS DE OF. ASEO Y CAFET.'!$B51:$AF184,20,0),"-")</f>
        <v>0</v>
      </c>
      <c r="V43" s="140">
        <f>IFERROR(VLOOKUP($B43,'ARTICULOS DE OF. ASEO Y CAFET.'!$B51:$AF184,21,0),"-")</f>
        <v>0</v>
      </c>
      <c r="W43" s="142">
        <f>IFERROR(VLOOKUP($B43,'ARTICULOS DE OF. ASEO Y CAFET.'!$B51:$AF184,22,0),"-")</f>
        <v>0</v>
      </c>
      <c r="X43" s="142">
        <f>IFERROR(VLOOKUP($B43,'ARTICULOS DE OF. ASEO Y CAFET.'!$B51:$AF184,23,0),"-")</f>
        <v>0</v>
      </c>
      <c r="Y43" s="142">
        <f>IFERROR(VLOOKUP($B43,'ARTICULOS DE OF. ASEO Y CAFET.'!$B51:$AF184,24,0),"-")</f>
        <v>0</v>
      </c>
      <c r="Z43" s="140">
        <f>IFERROR(VLOOKUP($B43,'ARTICULOS DE OF. ASEO Y CAFET.'!$B51:$AF184,25,0),"-")</f>
        <v>0</v>
      </c>
      <c r="AA43" s="140">
        <f>IFERROR(VLOOKUP($B43,'ARTICULOS DE OF. ASEO Y CAFET.'!$B51:$AF184,26,0),"-")</f>
        <v>0</v>
      </c>
      <c r="AB43" s="140">
        <f>IFERROR(VLOOKUP($B43,'ARTICULOS DE OF. ASEO Y CAFET.'!$B51:$AF184,27,0),"-")</f>
        <v>0</v>
      </c>
      <c r="AC43" s="140">
        <f>IFERROR(VLOOKUP($B43,'ARTICULOS DE OF. ASEO Y CAFET.'!$B51:$AF184,28,0),"-")</f>
        <v>0</v>
      </c>
      <c r="AD43" s="140">
        <f>IFERROR(VLOOKUP($B43,'ARTICULOS DE OF. ASEO Y CAFET.'!$B51:$AF184,29,0),"-")</f>
        <v>0</v>
      </c>
      <c r="AE43" s="140">
        <f>IFERROR(VLOOKUP($B43,'ARTICULOS DE OF. ASEO Y CAFET.'!$B51:$AF184,30,0),"-")</f>
        <v>0</v>
      </c>
      <c r="AF43" s="140">
        <f>IFERROR(VLOOKUP($B43,'ARTICULOS DE OF. ASEO Y CAFET.'!$B51:$AF184,31,0),"-")</f>
        <v>0</v>
      </c>
    </row>
    <row r="44" spans="1:32" s="71" customFormat="1" ht="26.25" customHeight="1" x14ac:dyDescent="0.2">
      <c r="A44" s="136">
        <f t="shared" si="0"/>
        <v>42</v>
      </c>
      <c r="B44" s="146" t="s">
        <v>80</v>
      </c>
      <c r="C44" s="147" t="s">
        <v>347</v>
      </c>
      <c r="D44" s="146" t="s">
        <v>284</v>
      </c>
      <c r="E44" s="143" t="s">
        <v>348</v>
      </c>
      <c r="F44" s="146" t="s">
        <v>349</v>
      </c>
      <c r="G44" s="148">
        <v>3</v>
      </c>
      <c r="H44" s="139">
        <f>'ARTICULOS DE OF. ASEO Y CAFET.'!$C$6</f>
        <v>0</v>
      </c>
      <c r="I44" s="139">
        <f>'ARTICULOS DE OF. ASEO Y CAFET.'!$C$7</f>
        <v>0</v>
      </c>
      <c r="J44" s="140">
        <f>IFERROR(VLOOKUP($B44,'ARTICULOS DE OF. ASEO Y CAFET.'!$B52:$AF185,9,0),"-")</f>
        <v>0</v>
      </c>
      <c r="K44" s="140">
        <f>IFERROR(VLOOKUP($B44,'ARTICULOS DE OF. ASEO Y CAFET.'!$B52:$AF185,10,0),"-")</f>
        <v>0</v>
      </c>
      <c r="L44" s="140">
        <f>IFERROR(VLOOKUP($B44,'ARTICULOS DE OF. ASEO Y CAFET.'!$B52:$AF185,11,0),"-")</f>
        <v>0</v>
      </c>
      <c r="M44" s="140">
        <f>IFERROR(VLOOKUP($B44,'ARTICULOS DE OF. ASEO Y CAFET.'!$B52:$AF185,12,0),"-")</f>
        <v>0</v>
      </c>
      <c r="N44" s="141">
        <f>IFERROR(VLOOKUP($B44,'ARTICULOS DE OF. ASEO Y CAFET.'!$B52:$AF185,13,0),"-")</f>
        <v>0</v>
      </c>
      <c r="O44" s="140">
        <f>IFERROR(VLOOKUP($B44,'ARTICULOS DE OF. ASEO Y CAFET.'!$B52:$AF185,14,0),"-")</f>
        <v>0</v>
      </c>
      <c r="P44" s="140">
        <f>IFERROR(VLOOKUP($B44,'ARTICULOS DE OF. ASEO Y CAFET.'!$B52:$AF185,15,0),"-")</f>
        <v>0</v>
      </c>
      <c r="Q44" s="141">
        <f>IFERROR(VLOOKUP($B44,'ARTICULOS DE OF. ASEO Y CAFET.'!$B52:$AF185,16,0),"-")</f>
        <v>0</v>
      </c>
      <c r="R44" s="142">
        <f>IFERROR(VLOOKUP($B44,'ARTICULOS DE OF. ASEO Y CAFET.'!$B52:$AF185,17,0),"-")</f>
        <v>0</v>
      </c>
      <c r="S44" s="141">
        <f>IFERROR(VLOOKUP($B44,'ARTICULOS DE OF. ASEO Y CAFET.'!$B52:$AF185,18,0),"-")</f>
        <v>0</v>
      </c>
      <c r="T44" s="141">
        <f>IFERROR(VLOOKUP($B44,'ARTICULOS DE OF. ASEO Y CAFET.'!$B52:$AF185,19,0),"-")</f>
        <v>0</v>
      </c>
      <c r="U44" s="141">
        <f>IFERROR(VLOOKUP($B44,'ARTICULOS DE OF. ASEO Y CAFET.'!$B52:$AF185,20,0),"-")</f>
        <v>0</v>
      </c>
      <c r="V44" s="140">
        <f>IFERROR(VLOOKUP($B44,'ARTICULOS DE OF. ASEO Y CAFET.'!$B52:$AF185,21,0),"-")</f>
        <v>0</v>
      </c>
      <c r="W44" s="142">
        <f>IFERROR(VLOOKUP($B44,'ARTICULOS DE OF. ASEO Y CAFET.'!$B52:$AF185,22,0),"-")</f>
        <v>0</v>
      </c>
      <c r="X44" s="142">
        <f>IFERROR(VLOOKUP($B44,'ARTICULOS DE OF. ASEO Y CAFET.'!$B52:$AF185,23,0),"-")</f>
        <v>0</v>
      </c>
      <c r="Y44" s="142">
        <f>IFERROR(VLOOKUP($B44,'ARTICULOS DE OF. ASEO Y CAFET.'!$B52:$AF185,24,0),"-")</f>
        <v>0</v>
      </c>
      <c r="Z44" s="140">
        <f>IFERROR(VLOOKUP($B44,'ARTICULOS DE OF. ASEO Y CAFET.'!$B52:$AF185,25,0),"-")</f>
        <v>0</v>
      </c>
      <c r="AA44" s="140">
        <f>IFERROR(VLOOKUP($B44,'ARTICULOS DE OF. ASEO Y CAFET.'!$B52:$AF185,26,0),"-")</f>
        <v>0</v>
      </c>
      <c r="AB44" s="140">
        <f>IFERROR(VLOOKUP($B44,'ARTICULOS DE OF. ASEO Y CAFET.'!$B52:$AF185,27,0),"-")</f>
        <v>0</v>
      </c>
      <c r="AC44" s="140">
        <f>IFERROR(VLOOKUP($B44,'ARTICULOS DE OF. ASEO Y CAFET.'!$B52:$AF185,28,0),"-")</f>
        <v>0</v>
      </c>
      <c r="AD44" s="140">
        <f>IFERROR(VLOOKUP($B44,'ARTICULOS DE OF. ASEO Y CAFET.'!$B52:$AF185,29,0),"-")</f>
        <v>0</v>
      </c>
      <c r="AE44" s="140">
        <f>IFERROR(VLOOKUP($B44,'ARTICULOS DE OF. ASEO Y CAFET.'!$B52:$AF185,30,0),"-")</f>
        <v>0</v>
      </c>
      <c r="AF44" s="140">
        <f>IFERROR(VLOOKUP($B44,'ARTICULOS DE OF. ASEO Y CAFET.'!$B52:$AF185,31,0),"-")</f>
        <v>0</v>
      </c>
    </row>
    <row r="45" spans="1:32" s="71" customFormat="1" ht="26.25" customHeight="1" x14ac:dyDescent="0.2">
      <c r="A45" s="136">
        <f t="shared" si="0"/>
        <v>43</v>
      </c>
      <c r="B45" s="136" t="s">
        <v>98</v>
      </c>
      <c r="C45" s="137" t="s">
        <v>193</v>
      </c>
      <c r="D45" s="136" t="s">
        <v>350</v>
      </c>
      <c r="E45" s="138" t="s">
        <v>351</v>
      </c>
      <c r="F45" s="136" t="s">
        <v>28</v>
      </c>
      <c r="G45" s="139">
        <v>30</v>
      </c>
      <c r="H45" s="139">
        <f>'ARTICULOS DE OF. ASEO Y CAFET.'!$C$6</f>
        <v>0</v>
      </c>
      <c r="I45" s="139">
        <f>'ARTICULOS DE OF. ASEO Y CAFET.'!$C$7</f>
        <v>0</v>
      </c>
      <c r="J45" s="140">
        <f>IFERROR(VLOOKUP($B45,'ARTICULOS DE OF. ASEO Y CAFET.'!$B53:$AF186,9,0),"-")</f>
        <v>0</v>
      </c>
      <c r="K45" s="140">
        <f>IFERROR(VLOOKUP($B45,'ARTICULOS DE OF. ASEO Y CAFET.'!$B53:$AF186,10,0),"-")</f>
        <v>0</v>
      </c>
      <c r="L45" s="140">
        <f>IFERROR(VLOOKUP($B45,'ARTICULOS DE OF. ASEO Y CAFET.'!$B53:$AF186,11,0),"-")</f>
        <v>0</v>
      </c>
      <c r="M45" s="140">
        <f>IFERROR(VLOOKUP($B45,'ARTICULOS DE OF. ASEO Y CAFET.'!$B53:$AF186,12,0),"-")</f>
        <v>0</v>
      </c>
      <c r="N45" s="141">
        <f>IFERROR(VLOOKUP($B45,'ARTICULOS DE OF. ASEO Y CAFET.'!$B53:$AF186,13,0),"-")</f>
        <v>0</v>
      </c>
      <c r="O45" s="140">
        <f>IFERROR(VLOOKUP($B45,'ARTICULOS DE OF. ASEO Y CAFET.'!$B53:$AF186,14,0),"-")</f>
        <v>0</v>
      </c>
      <c r="P45" s="140">
        <f>IFERROR(VLOOKUP($B45,'ARTICULOS DE OF. ASEO Y CAFET.'!$B53:$AF186,15,0),"-")</f>
        <v>0</v>
      </c>
      <c r="Q45" s="141">
        <f>IFERROR(VLOOKUP($B45,'ARTICULOS DE OF. ASEO Y CAFET.'!$B53:$AF186,16,0),"-")</f>
        <v>0</v>
      </c>
      <c r="R45" s="142">
        <f>IFERROR(VLOOKUP($B45,'ARTICULOS DE OF. ASEO Y CAFET.'!$B53:$AF186,17,0),"-")</f>
        <v>0</v>
      </c>
      <c r="S45" s="141">
        <f>IFERROR(VLOOKUP($B45,'ARTICULOS DE OF. ASEO Y CAFET.'!$B53:$AF186,18,0),"-")</f>
        <v>0</v>
      </c>
      <c r="T45" s="141">
        <f>IFERROR(VLOOKUP($B45,'ARTICULOS DE OF. ASEO Y CAFET.'!$B53:$AF186,19,0),"-")</f>
        <v>0</v>
      </c>
      <c r="U45" s="141">
        <f>IFERROR(VLOOKUP($B45,'ARTICULOS DE OF. ASEO Y CAFET.'!$B53:$AF186,20,0),"-")</f>
        <v>0</v>
      </c>
      <c r="V45" s="140">
        <f>IFERROR(VLOOKUP($B45,'ARTICULOS DE OF. ASEO Y CAFET.'!$B53:$AF186,21,0),"-")</f>
        <v>0</v>
      </c>
      <c r="W45" s="142">
        <f>IFERROR(VLOOKUP($B45,'ARTICULOS DE OF. ASEO Y CAFET.'!$B53:$AF186,22,0),"-")</f>
        <v>0</v>
      </c>
      <c r="X45" s="142">
        <f>IFERROR(VLOOKUP($B45,'ARTICULOS DE OF. ASEO Y CAFET.'!$B53:$AF186,23,0),"-")</f>
        <v>0</v>
      </c>
      <c r="Y45" s="142">
        <f>IFERROR(VLOOKUP($B45,'ARTICULOS DE OF. ASEO Y CAFET.'!$B53:$AF186,24,0),"-")</f>
        <v>0</v>
      </c>
      <c r="Z45" s="140">
        <f>IFERROR(VLOOKUP($B45,'ARTICULOS DE OF. ASEO Y CAFET.'!$B53:$AF186,25,0),"-")</f>
        <v>0</v>
      </c>
      <c r="AA45" s="140">
        <f>IFERROR(VLOOKUP($B45,'ARTICULOS DE OF. ASEO Y CAFET.'!$B53:$AF186,26,0),"-")</f>
        <v>0</v>
      </c>
      <c r="AB45" s="140">
        <f>IFERROR(VLOOKUP($B45,'ARTICULOS DE OF. ASEO Y CAFET.'!$B53:$AF186,27,0),"-")</f>
        <v>0</v>
      </c>
      <c r="AC45" s="140">
        <f>IFERROR(VLOOKUP($B45,'ARTICULOS DE OF. ASEO Y CAFET.'!$B53:$AF186,28,0),"-")</f>
        <v>0</v>
      </c>
      <c r="AD45" s="140">
        <f>IFERROR(VLOOKUP($B45,'ARTICULOS DE OF. ASEO Y CAFET.'!$B53:$AF186,29,0),"-")</f>
        <v>0</v>
      </c>
      <c r="AE45" s="140">
        <f>IFERROR(VLOOKUP($B45,'ARTICULOS DE OF. ASEO Y CAFET.'!$B53:$AF186,30,0),"-")</f>
        <v>0</v>
      </c>
      <c r="AF45" s="140">
        <f>IFERROR(VLOOKUP($B45,'ARTICULOS DE OF. ASEO Y CAFET.'!$B53:$AF186,31,0),"-")</f>
        <v>0</v>
      </c>
    </row>
    <row r="46" spans="1:32" s="71" customFormat="1" ht="26.25" customHeight="1" x14ac:dyDescent="0.2">
      <c r="A46" s="136">
        <f t="shared" si="0"/>
        <v>44</v>
      </c>
      <c r="B46" s="136" t="s">
        <v>99</v>
      </c>
      <c r="C46" s="137" t="s">
        <v>194</v>
      </c>
      <c r="D46" s="136" t="s">
        <v>284</v>
      </c>
      <c r="E46" s="138" t="s">
        <v>352</v>
      </c>
      <c r="F46" s="136" t="s">
        <v>28</v>
      </c>
      <c r="G46" s="139">
        <v>60</v>
      </c>
      <c r="H46" s="139">
        <f>'ARTICULOS DE OF. ASEO Y CAFET.'!$C$6</f>
        <v>0</v>
      </c>
      <c r="I46" s="139">
        <f>'ARTICULOS DE OF. ASEO Y CAFET.'!$C$7</f>
        <v>0</v>
      </c>
      <c r="J46" s="140">
        <f>IFERROR(VLOOKUP($B46,'ARTICULOS DE OF. ASEO Y CAFET.'!$B54:$AF187,9,0),"-")</f>
        <v>0</v>
      </c>
      <c r="K46" s="140">
        <f>IFERROR(VLOOKUP($B46,'ARTICULOS DE OF. ASEO Y CAFET.'!$B54:$AF187,10,0),"-")</f>
        <v>0</v>
      </c>
      <c r="L46" s="140">
        <f>IFERROR(VLOOKUP($B46,'ARTICULOS DE OF. ASEO Y CAFET.'!$B54:$AF187,11,0),"-")</f>
        <v>0</v>
      </c>
      <c r="M46" s="140">
        <f>IFERROR(VLOOKUP($B46,'ARTICULOS DE OF. ASEO Y CAFET.'!$B54:$AF187,12,0),"-")</f>
        <v>0</v>
      </c>
      <c r="N46" s="141">
        <f>IFERROR(VLOOKUP($B46,'ARTICULOS DE OF. ASEO Y CAFET.'!$B54:$AF187,13,0),"-")</f>
        <v>0</v>
      </c>
      <c r="O46" s="140">
        <f>IFERROR(VLOOKUP($B46,'ARTICULOS DE OF. ASEO Y CAFET.'!$B54:$AF187,14,0),"-")</f>
        <v>0</v>
      </c>
      <c r="P46" s="140">
        <f>IFERROR(VLOOKUP($B46,'ARTICULOS DE OF. ASEO Y CAFET.'!$B54:$AF187,15,0),"-")</f>
        <v>0</v>
      </c>
      <c r="Q46" s="141">
        <f>IFERROR(VLOOKUP($B46,'ARTICULOS DE OF. ASEO Y CAFET.'!$B54:$AF187,16,0),"-")</f>
        <v>0</v>
      </c>
      <c r="R46" s="142">
        <f>IFERROR(VLOOKUP($B46,'ARTICULOS DE OF. ASEO Y CAFET.'!$B54:$AF187,17,0),"-")</f>
        <v>0</v>
      </c>
      <c r="S46" s="141">
        <f>IFERROR(VLOOKUP($B46,'ARTICULOS DE OF. ASEO Y CAFET.'!$B54:$AF187,18,0),"-")</f>
        <v>0</v>
      </c>
      <c r="T46" s="141">
        <f>IFERROR(VLOOKUP($B46,'ARTICULOS DE OF. ASEO Y CAFET.'!$B54:$AF187,19,0),"-")</f>
        <v>0</v>
      </c>
      <c r="U46" s="141">
        <f>IFERROR(VLOOKUP($B46,'ARTICULOS DE OF. ASEO Y CAFET.'!$B54:$AF187,20,0),"-")</f>
        <v>0</v>
      </c>
      <c r="V46" s="140">
        <f>IFERROR(VLOOKUP($B46,'ARTICULOS DE OF. ASEO Y CAFET.'!$B54:$AF187,21,0),"-")</f>
        <v>0</v>
      </c>
      <c r="W46" s="142">
        <f>IFERROR(VLOOKUP($B46,'ARTICULOS DE OF. ASEO Y CAFET.'!$B54:$AF187,22,0),"-")</f>
        <v>0</v>
      </c>
      <c r="X46" s="142">
        <f>IFERROR(VLOOKUP($B46,'ARTICULOS DE OF. ASEO Y CAFET.'!$B54:$AF187,23,0),"-")</f>
        <v>0</v>
      </c>
      <c r="Y46" s="142">
        <f>IFERROR(VLOOKUP($B46,'ARTICULOS DE OF. ASEO Y CAFET.'!$B54:$AF187,24,0),"-")</f>
        <v>0</v>
      </c>
      <c r="Z46" s="140">
        <f>IFERROR(VLOOKUP($B46,'ARTICULOS DE OF. ASEO Y CAFET.'!$B54:$AF187,25,0),"-")</f>
        <v>0</v>
      </c>
      <c r="AA46" s="140">
        <f>IFERROR(VLOOKUP($B46,'ARTICULOS DE OF. ASEO Y CAFET.'!$B54:$AF187,26,0),"-")</f>
        <v>0</v>
      </c>
      <c r="AB46" s="140">
        <f>IFERROR(VLOOKUP($B46,'ARTICULOS DE OF. ASEO Y CAFET.'!$B54:$AF187,27,0),"-")</f>
        <v>0</v>
      </c>
      <c r="AC46" s="140">
        <f>IFERROR(VLOOKUP($B46,'ARTICULOS DE OF. ASEO Y CAFET.'!$B54:$AF187,28,0),"-")</f>
        <v>0</v>
      </c>
      <c r="AD46" s="140">
        <f>IFERROR(VLOOKUP($B46,'ARTICULOS DE OF. ASEO Y CAFET.'!$B54:$AF187,29,0),"-")</f>
        <v>0</v>
      </c>
      <c r="AE46" s="140">
        <f>IFERROR(VLOOKUP($B46,'ARTICULOS DE OF. ASEO Y CAFET.'!$B54:$AF187,30,0),"-")</f>
        <v>0</v>
      </c>
      <c r="AF46" s="140">
        <f>IFERROR(VLOOKUP($B46,'ARTICULOS DE OF. ASEO Y CAFET.'!$B54:$AF187,31,0),"-")</f>
        <v>0</v>
      </c>
    </row>
    <row r="47" spans="1:32" s="71" customFormat="1" ht="26.25" customHeight="1" x14ac:dyDescent="0.2">
      <c r="A47" s="136">
        <f t="shared" si="0"/>
        <v>45</v>
      </c>
      <c r="B47" s="136" t="s">
        <v>101</v>
      </c>
      <c r="C47" s="137" t="s">
        <v>196</v>
      </c>
      <c r="D47" s="136" t="s">
        <v>284</v>
      </c>
      <c r="E47" s="138" t="s">
        <v>353</v>
      </c>
      <c r="F47" s="136" t="s">
        <v>354</v>
      </c>
      <c r="G47" s="139">
        <v>20</v>
      </c>
      <c r="H47" s="139">
        <f>'ARTICULOS DE OF. ASEO Y CAFET.'!$C$6</f>
        <v>0</v>
      </c>
      <c r="I47" s="139">
        <f>'ARTICULOS DE OF. ASEO Y CAFET.'!$C$7</f>
        <v>0</v>
      </c>
      <c r="J47" s="140">
        <f>IFERROR(VLOOKUP($B47,'ARTICULOS DE OF. ASEO Y CAFET.'!$B55:$AF188,9,0),"-")</f>
        <v>0</v>
      </c>
      <c r="K47" s="140">
        <f>IFERROR(VLOOKUP($B47,'ARTICULOS DE OF. ASEO Y CAFET.'!$B55:$AF188,10,0),"-")</f>
        <v>0</v>
      </c>
      <c r="L47" s="140">
        <f>IFERROR(VLOOKUP($B47,'ARTICULOS DE OF. ASEO Y CAFET.'!$B55:$AF188,11,0),"-")</f>
        <v>0</v>
      </c>
      <c r="M47" s="140">
        <f>IFERROR(VLOOKUP($B47,'ARTICULOS DE OF. ASEO Y CAFET.'!$B55:$AF188,12,0),"-")</f>
        <v>0</v>
      </c>
      <c r="N47" s="141">
        <f>IFERROR(VLOOKUP($B47,'ARTICULOS DE OF. ASEO Y CAFET.'!$B55:$AF188,13,0),"-")</f>
        <v>0</v>
      </c>
      <c r="O47" s="140">
        <f>IFERROR(VLOOKUP($B47,'ARTICULOS DE OF. ASEO Y CAFET.'!$B55:$AF188,14,0),"-")</f>
        <v>0</v>
      </c>
      <c r="P47" s="140">
        <f>IFERROR(VLOOKUP($B47,'ARTICULOS DE OF. ASEO Y CAFET.'!$B55:$AF188,15,0),"-")</f>
        <v>0</v>
      </c>
      <c r="Q47" s="141">
        <f>IFERROR(VLOOKUP($B47,'ARTICULOS DE OF. ASEO Y CAFET.'!$B55:$AF188,16,0),"-")</f>
        <v>0</v>
      </c>
      <c r="R47" s="142">
        <f>IFERROR(VLOOKUP($B47,'ARTICULOS DE OF. ASEO Y CAFET.'!$B55:$AF188,17,0),"-")</f>
        <v>0</v>
      </c>
      <c r="S47" s="141">
        <f>IFERROR(VLOOKUP($B47,'ARTICULOS DE OF. ASEO Y CAFET.'!$B55:$AF188,18,0),"-")</f>
        <v>0</v>
      </c>
      <c r="T47" s="141">
        <f>IFERROR(VLOOKUP($B47,'ARTICULOS DE OF. ASEO Y CAFET.'!$B55:$AF188,19,0),"-")</f>
        <v>0</v>
      </c>
      <c r="U47" s="141">
        <f>IFERROR(VLOOKUP($B47,'ARTICULOS DE OF. ASEO Y CAFET.'!$B55:$AF188,20,0),"-")</f>
        <v>0</v>
      </c>
      <c r="V47" s="140">
        <f>IFERROR(VLOOKUP($B47,'ARTICULOS DE OF. ASEO Y CAFET.'!$B55:$AF188,21,0),"-")</f>
        <v>0</v>
      </c>
      <c r="W47" s="142">
        <f>IFERROR(VLOOKUP($B47,'ARTICULOS DE OF. ASEO Y CAFET.'!$B55:$AF188,22,0),"-")</f>
        <v>0</v>
      </c>
      <c r="X47" s="142">
        <f>IFERROR(VLOOKUP($B47,'ARTICULOS DE OF. ASEO Y CAFET.'!$B55:$AF188,23,0),"-")</f>
        <v>0</v>
      </c>
      <c r="Y47" s="142">
        <f>IFERROR(VLOOKUP($B47,'ARTICULOS DE OF. ASEO Y CAFET.'!$B55:$AF188,24,0),"-")</f>
        <v>0</v>
      </c>
      <c r="Z47" s="140">
        <f>IFERROR(VLOOKUP($B47,'ARTICULOS DE OF. ASEO Y CAFET.'!$B55:$AF188,25,0),"-")</f>
        <v>0</v>
      </c>
      <c r="AA47" s="140">
        <f>IFERROR(VLOOKUP($B47,'ARTICULOS DE OF. ASEO Y CAFET.'!$B55:$AF188,26,0),"-")</f>
        <v>0</v>
      </c>
      <c r="AB47" s="140">
        <f>IFERROR(VLOOKUP($B47,'ARTICULOS DE OF. ASEO Y CAFET.'!$B55:$AF188,27,0),"-")</f>
        <v>0</v>
      </c>
      <c r="AC47" s="140">
        <f>IFERROR(VLOOKUP($B47,'ARTICULOS DE OF. ASEO Y CAFET.'!$B55:$AF188,28,0),"-")</f>
        <v>0</v>
      </c>
      <c r="AD47" s="140">
        <f>IFERROR(VLOOKUP($B47,'ARTICULOS DE OF. ASEO Y CAFET.'!$B55:$AF188,29,0),"-")</f>
        <v>0</v>
      </c>
      <c r="AE47" s="140">
        <f>IFERROR(VLOOKUP($B47,'ARTICULOS DE OF. ASEO Y CAFET.'!$B55:$AF188,30,0),"-")</f>
        <v>0</v>
      </c>
      <c r="AF47" s="140">
        <f>IFERROR(VLOOKUP($B47,'ARTICULOS DE OF. ASEO Y CAFET.'!$B55:$AF188,31,0),"-")</f>
        <v>0</v>
      </c>
    </row>
    <row r="48" spans="1:32" s="71" customFormat="1" ht="26.25" customHeight="1" x14ac:dyDescent="0.2">
      <c r="A48" s="136">
        <f t="shared" si="0"/>
        <v>46</v>
      </c>
      <c r="B48" s="146" t="s">
        <v>112</v>
      </c>
      <c r="C48" s="147" t="s">
        <v>207</v>
      </c>
      <c r="D48" s="136" t="s">
        <v>284</v>
      </c>
      <c r="E48" s="143" t="s">
        <v>355</v>
      </c>
      <c r="F48" s="146" t="s">
        <v>230</v>
      </c>
      <c r="G48" s="148">
        <v>12</v>
      </c>
      <c r="H48" s="139">
        <f>'ARTICULOS DE OF. ASEO Y CAFET.'!$C$6</f>
        <v>0</v>
      </c>
      <c r="I48" s="139">
        <f>'ARTICULOS DE OF. ASEO Y CAFET.'!$C$7</f>
        <v>0</v>
      </c>
      <c r="J48" s="140">
        <f>IFERROR(VLOOKUP($B48,'ARTICULOS DE OF. ASEO Y CAFET.'!$B56:$AF189,9,0),"-")</f>
        <v>0</v>
      </c>
      <c r="K48" s="140">
        <f>IFERROR(VLOOKUP($B48,'ARTICULOS DE OF. ASEO Y CAFET.'!$B56:$AF189,10,0),"-")</f>
        <v>0</v>
      </c>
      <c r="L48" s="140">
        <f>IFERROR(VLOOKUP($B48,'ARTICULOS DE OF. ASEO Y CAFET.'!$B56:$AF189,11,0),"-")</f>
        <v>0</v>
      </c>
      <c r="M48" s="140">
        <f>IFERROR(VLOOKUP($B48,'ARTICULOS DE OF. ASEO Y CAFET.'!$B56:$AF189,12,0),"-")</f>
        <v>0</v>
      </c>
      <c r="N48" s="141">
        <f>IFERROR(VLOOKUP($B48,'ARTICULOS DE OF. ASEO Y CAFET.'!$B56:$AF189,13,0),"-")</f>
        <v>0</v>
      </c>
      <c r="O48" s="140">
        <f>IFERROR(VLOOKUP($B48,'ARTICULOS DE OF. ASEO Y CAFET.'!$B56:$AF189,14,0),"-")</f>
        <v>0</v>
      </c>
      <c r="P48" s="140">
        <f>IFERROR(VLOOKUP($B48,'ARTICULOS DE OF. ASEO Y CAFET.'!$B56:$AF189,15,0),"-")</f>
        <v>0</v>
      </c>
      <c r="Q48" s="141">
        <f>IFERROR(VLOOKUP($B48,'ARTICULOS DE OF. ASEO Y CAFET.'!$B56:$AF189,16,0),"-")</f>
        <v>0</v>
      </c>
      <c r="R48" s="142">
        <f>IFERROR(VLOOKUP($B48,'ARTICULOS DE OF. ASEO Y CAFET.'!$B56:$AF189,17,0),"-")</f>
        <v>0</v>
      </c>
      <c r="S48" s="141">
        <f>IFERROR(VLOOKUP($B48,'ARTICULOS DE OF. ASEO Y CAFET.'!$B56:$AF189,18,0),"-")</f>
        <v>0</v>
      </c>
      <c r="T48" s="141">
        <f>IFERROR(VLOOKUP($B48,'ARTICULOS DE OF. ASEO Y CAFET.'!$B56:$AF189,19,0),"-")</f>
        <v>0</v>
      </c>
      <c r="U48" s="141">
        <f>IFERROR(VLOOKUP($B48,'ARTICULOS DE OF. ASEO Y CAFET.'!$B56:$AF189,20,0),"-")</f>
        <v>0</v>
      </c>
      <c r="V48" s="140">
        <f>IFERROR(VLOOKUP($B48,'ARTICULOS DE OF. ASEO Y CAFET.'!$B56:$AF189,21,0),"-")</f>
        <v>0</v>
      </c>
      <c r="W48" s="142">
        <f>IFERROR(VLOOKUP($B48,'ARTICULOS DE OF. ASEO Y CAFET.'!$B56:$AF189,22,0),"-")</f>
        <v>0</v>
      </c>
      <c r="X48" s="142">
        <f>IFERROR(VLOOKUP($B48,'ARTICULOS DE OF. ASEO Y CAFET.'!$B56:$AF189,23,0),"-")</f>
        <v>0</v>
      </c>
      <c r="Y48" s="142">
        <f>IFERROR(VLOOKUP($B48,'ARTICULOS DE OF. ASEO Y CAFET.'!$B56:$AF189,24,0),"-")</f>
        <v>0</v>
      </c>
      <c r="Z48" s="140">
        <f>IFERROR(VLOOKUP($B48,'ARTICULOS DE OF. ASEO Y CAFET.'!$B56:$AF189,25,0),"-")</f>
        <v>0</v>
      </c>
      <c r="AA48" s="140">
        <f>IFERROR(VLOOKUP($B48,'ARTICULOS DE OF. ASEO Y CAFET.'!$B56:$AF189,26,0),"-")</f>
        <v>0</v>
      </c>
      <c r="AB48" s="140">
        <f>IFERROR(VLOOKUP($B48,'ARTICULOS DE OF. ASEO Y CAFET.'!$B56:$AF189,27,0),"-")</f>
        <v>0</v>
      </c>
      <c r="AC48" s="140">
        <f>IFERROR(VLOOKUP($B48,'ARTICULOS DE OF. ASEO Y CAFET.'!$B56:$AF189,28,0),"-")</f>
        <v>0</v>
      </c>
      <c r="AD48" s="140">
        <f>IFERROR(VLOOKUP($B48,'ARTICULOS DE OF. ASEO Y CAFET.'!$B56:$AF189,29,0),"-")</f>
        <v>0</v>
      </c>
      <c r="AE48" s="140">
        <f>IFERROR(VLOOKUP($B48,'ARTICULOS DE OF. ASEO Y CAFET.'!$B56:$AF189,30,0),"-")</f>
        <v>0</v>
      </c>
      <c r="AF48" s="140">
        <f>IFERROR(VLOOKUP($B48,'ARTICULOS DE OF. ASEO Y CAFET.'!$B56:$AF189,31,0),"-")</f>
        <v>0</v>
      </c>
    </row>
    <row r="49" spans="1:32" s="71" customFormat="1" ht="26.25" customHeight="1" x14ac:dyDescent="0.2">
      <c r="A49" s="136">
        <f t="shared" si="0"/>
        <v>47</v>
      </c>
      <c r="B49" s="146" t="s">
        <v>247</v>
      </c>
      <c r="C49" s="137" t="s">
        <v>257</v>
      </c>
      <c r="D49" s="136" t="s">
        <v>284</v>
      </c>
      <c r="E49" s="143" t="s">
        <v>356</v>
      </c>
      <c r="F49" s="136" t="s">
        <v>28</v>
      </c>
      <c r="G49" s="139">
        <v>500</v>
      </c>
      <c r="H49" s="139">
        <f>'ARTICULOS DE OF. ASEO Y CAFET.'!$C$6</f>
        <v>0</v>
      </c>
      <c r="I49" s="139">
        <f>'ARTICULOS DE OF. ASEO Y CAFET.'!$C$7</f>
        <v>0</v>
      </c>
      <c r="J49" s="140">
        <f>IFERROR(VLOOKUP($B49,'ARTICULOS DE OF. ASEO Y CAFET.'!$B57:$AF190,9,0),"-")</f>
        <v>0</v>
      </c>
      <c r="K49" s="140">
        <f>IFERROR(VLOOKUP($B49,'ARTICULOS DE OF. ASEO Y CAFET.'!$B57:$AF190,10,0),"-")</f>
        <v>0</v>
      </c>
      <c r="L49" s="140">
        <f>IFERROR(VLOOKUP($B49,'ARTICULOS DE OF. ASEO Y CAFET.'!$B57:$AF190,11,0),"-")</f>
        <v>0</v>
      </c>
      <c r="M49" s="140">
        <f>IFERROR(VLOOKUP($B49,'ARTICULOS DE OF. ASEO Y CAFET.'!$B57:$AF190,12,0),"-")</f>
        <v>0</v>
      </c>
      <c r="N49" s="141">
        <f>IFERROR(VLOOKUP($B49,'ARTICULOS DE OF. ASEO Y CAFET.'!$B57:$AF190,13,0),"-")</f>
        <v>0</v>
      </c>
      <c r="O49" s="140">
        <f>IFERROR(VLOOKUP($B49,'ARTICULOS DE OF. ASEO Y CAFET.'!$B57:$AF190,14,0),"-")</f>
        <v>0</v>
      </c>
      <c r="P49" s="140">
        <f>IFERROR(VLOOKUP($B49,'ARTICULOS DE OF. ASEO Y CAFET.'!$B57:$AF190,15,0),"-")</f>
        <v>0</v>
      </c>
      <c r="Q49" s="141">
        <f>IFERROR(VLOOKUP($B49,'ARTICULOS DE OF. ASEO Y CAFET.'!$B57:$AF190,16,0),"-")</f>
        <v>0</v>
      </c>
      <c r="R49" s="142">
        <f>IFERROR(VLOOKUP($B49,'ARTICULOS DE OF. ASEO Y CAFET.'!$B57:$AF190,17,0),"-")</f>
        <v>0</v>
      </c>
      <c r="S49" s="141">
        <f>IFERROR(VLOOKUP($B49,'ARTICULOS DE OF. ASEO Y CAFET.'!$B57:$AF190,18,0),"-")</f>
        <v>0</v>
      </c>
      <c r="T49" s="141">
        <f>IFERROR(VLOOKUP($B49,'ARTICULOS DE OF. ASEO Y CAFET.'!$B57:$AF190,19,0),"-")</f>
        <v>0</v>
      </c>
      <c r="U49" s="141">
        <f>IFERROR(VLOOKUP($B49,'ARTICULOS DE OF. ASEO Y CAFET.'!$B57:$AF190,20,0),"-")</f>
        <v>0</v>
      </c>
      <c r="V49" s="140">
        <f>IFERROR(VLOOKUP($B49,'ARTICULOS DE OF. ASEO Y CAFET.'!$B57:$AF190,21,0),"-")</f>
        <v>0</v>
      </c>
      <c r="W49" s="142">
        <f>IFERROR(VLOOKUP($B49,'ARTICULOS DE OF. ASEO Y CAFET.'!$B57:$AF190,22,0),"-")</f>
        <v>0</v>
      </c>
      <c r="X49" s="142">
        <f>IFERROR(VLOOKUP($B49,'ARTICULOS DE OF. ASEO Y CAFET.'!$B57:$AF190,23,0),"-")</f>
        <v>0</v>
      </c>
      <c r="Y49" s="142">
        <f>IFERROR(VLOOKUP($B49,'ARTICULOS DE OF. ASEO Y CAFET.'!$B57:$AF190,24,0),"-")</f>
        <v>0</v>
      </c>
      <c r="Z49" s="140">
        <f>IFERROR(VLOOKUP($B49,'ARTICULOS DE OF. ASEO Y CAFET.'!$B57:$AF190,25,0),"-")</f>
        <v>0</v>
      </c>
      <c r="AA49" s="140">
        <f>IFERROR(VLOOKUP($B49,'ARTICULOS DE OF. ASEO Y CAFET.'!$B57:$AF190,26,0),"-")</f>
        <v>0</v>
      </c>
      <c r="AB49" s="140">
        <f>IFERROR(VLOOKUP($B49,'ARTICULOS DE OF. ASEO Y CAFET.'!$B57:$AF190,27,0),"-")</f>
        <v>0</v>
      </c>
      <c r="AC49" s="140">
        <f>IFERROR(VLOOKUP($B49,'ARTICULOS DE OF. ASEO Y CAFET.'!$B57:$AF190,28,0),"-")</f>
        <v>0</v>
      </c>
      <c r="AD49" s="140">
        <f>IFERROR(VLOOKUP($B49,'ARTICULOS DE OF. ASEO Y CAFET.'!$B57:$AF190,29,0),"-")</f>
        <v>0</v>
      </c>
      <c r="AE49" s="140">
        <f>IFERROR(VLOOKUP($B49,'ARTICULOS DE OF. ASEO Y CAFET.'!$B57:$AF190,30,0),"-")</f>
        <v>0</v>
      </c>
      <c r="AF49" s="140">
        <f>IFERROR(VLOOKUP($B49,'ARTICULOS DE OF. ASEO Y CAFET.'!$B57:$AF190,31,0),"-")</f>
        <v>0</v>
      </c>
    </row>
    <row r="50" spans="1:32" s="71" customFormat="1" ht="26.25" customHeight="1" x14ac:dyDescent="0.2">
      <c r="A50" s="136">
        <f t="shared" si="0"/>
        <v>48</v>
      </c>
      <c r="B50" s="139" t="s">
        <v>113</v>
      </c>
      <c r="C50" s="144" t="s">
        <v>357</v>
      </c>
      <c r="D50" s="136" t="s">
        <v>284</v>
      </c>
      <c r="E50" s="138" t="s">
        <v>358</v>
      </c>
      <c r="F50" s="139" t="s">
        <v>28</v>
      </c>
      <c r="G50" s="139">
        <v>80</v>
      </c>
      <c r="H50" s="139">
        <f>'ARTICULOS DE OF. ASEO Y CAFET.'!$C$6</f>
        <v>0</v>
      </c>
      <c r="I50" s="139">
        <f>'ARTICULOS DE OF. ASEO Y CAFET.'!$C$7</f>
        <v>0</v>
      </c>
      <c r="J50" s="140">
        <f>IFERROR(VLOOKUP($B50,'ARTICULOS DE OF. ASEO Y CAFET.'!$B58:$AF191,9,0),"-")</f>
        <v>0</v>
      </c>
      <c r="K50" s="140">
        <f>IFERROR(VLOOKUP($B50,'ARTICULOS DE OF. ASEO Y CAFET.'!$B58:$AF191,10,0),"-")</f>
        <v>0</v>
      </c>
      <c r="L50" s="140">
        <f>IFERROR(VLOOKUP($B50,'ARTICULOS DE OF. ASEO Y CAFET.'!$B58:$AF191,11,0),"-")</f>
        <v>0</v>
      </c>
      <c r="M50" s="140">
        <f>IFERROR(VLOOKUP($B50,'ARTICULOS DE OF. ASEO Y CAFET.'!$B58:$AF191,12,0),"-")</f>
        <v>0</v>
      </c>
      <c r="N50" s="141">
        <f>IFERROR(VLOOKUP($B50,'ARTICULOS DE OF. ASEO Y CAFET.'!$B58:$AF191,13,0),"-")</f>
        <v>0</v>
      </c>
      <c r="O50" s="140">
        <f>IFERROR(VLOOKUP($B50,'ARTICULOS DE OF. ASEO Y CAFET.'!$B58:$AF191,14,0),"-")</f>
        <v>0</v>
      </c>
      <c r="P50" s="140">
        <f>IFERROR(VLOOKUP($B50,'ARTICULOS DE OF. ASEO Y CAFET.'!$B58:$AF191,15,0),"-")</f>
        <v>0</v>
      </c>
      <c r="Q50" s="141">
        <f>IFERROR(VLOOKUP($B50,'ARTICULOS DE OF. ASEO Y CAFET.'!$B58:$AF191,16,0),"-")</f>
        <v>0</v>
      </c>
      <c r="R50" s="142">
        <f>IFERROR(VLOOKUP($B50,'ARTICULOS DE OF. ASEO Y CAFET.'!$B58:$AF191,17,0),"-")</f>
        <v>0</v>
      </c>
      <c r="S50" s="141">
        <f>IFERROR(VLOOKUP($B50,'ARTICULOS DE OF. ASEO Y CAFET.'!$B58:$AF191,18,0),"-")</f>
        <v>0</v>
      </c>
      <c r="T50" s="141">
        <f>IFERROR(VLOOKUP($B50,'ARTICULOS DE OF. ASEO Y CAFET.'!$B58:$AF191,19,0),"-")</f>
        <v>0</v>
      </c>
      <c r="U50" s="141">
        <f>IFERROR(VLOOKUP($B50,'ARTICULOS DE OF. ASEO Y CAFET.'!$B58:$AF191,20,0),"-")</f>
        <v>0</v>
      </c>
      <c r="V50" s="140">
        <f>IFERROR(VLOOKUP($B50,'ARTICULOS DE OF. ASEO Y CAFET.'!$B58:$AF191,21,0),"-")</f>
        <v>0</v>
      </c>
      <c r="W50" s="142">
        <f>IFERROR(VLOOKUP($B50,'ARTICULOS DE OF. ASEO Y CAFET.'!$B58:$AF191,22,0),"-")</f>
        <v>0</v>
      </c>
      <c r="X50" s="142">
        <f>IFERROR(VLOOKUP($B50,'ARTICULOS DE OF. ASEO Y CAFET.'!$B58:$AF191,23,0),"-")</f>
        <v>0</v>
      </c>
      <c r="Y50" s="142">
        <f>IFERROR(VLOOKUP($B50,'ARTICULOS DE OF. ASEO Y CAFET.'!$B58:$AF191,24,0),"-")</f>
        <v>0</v>
      </c>
      <c r="Z50" s="140">
        <f>IFERROR(VLOOKUP($B50,'ARTICULOS DE OF. ASEO Y CAFET.'!$B58:$AF191,25,0),"-")</f>
        <v>0</v>
      </c>
      <c r="AA50" s="140">
        <f>IFERROR(VLOOKUP($B50,'ARTICULOS DE OF. ASEO Y CAFET.'!$B58:$AF191,26,0),"-")</f>
        <v>0</v>
      </c>
      <c r="AB50" s="140">
        <f>IFERROR(VLOOKUP($B50,'ARTICULOS DE OF. ASEO Y CAFET.'!$B58:$AF191,27,0),"-")</f>
        <v>0</v>
      </c>
      <c r="AC50" s="140">
        <f>IFERROR(VLOOKUP($B50,'ARTICULOS DE OF. ASEO Y CAFET.'!$B58:$AF191,28,0),"-")</f>
        <v>0</v>
      </c>
      <c r="AD50" s="140">
        <f>IFERROR(VLOOKUP($B50,'ARTICULOS DE OF. ASEO Y CAFET.'!$B58:$AF191,29,0),"-")</f>
        <v>0</v>
      </c>
      <c r="AE50" s="140">
        <f>IFERROR(VLOOKUP($B50,'ARTICULOS DE OF. ASEO Y CAFET.'!$B58:$AF191,30,0),"-")</f>
        <v>0</v>
      </c>
      <c r="AF50" s="140">
        <f>IFERROR(VLOOKUP($B50,'ARTICULOS DE OF. ASEO Y CAFET.'!$B58:$AF191,31,0),"-")</f>
        <v>0</v>
      </c>
    </row>
    <row r="51" spans="1:32" s="71" customFormat="1" ht="26.25" customHeight="1" x14ac:dyDescent="0.2">
      <c r="A51" s="136">
        <f t="shared" si="0"/>
        <v>49</v>
      </c>
      <c r="B51" s="136" t="s">
        <v>114</v>
      </c>
      <c r="C51" s="137" t="s">
        <v>208</v>
      </c>
      <c r="D51" s="136" t="s">
        <v>284</v>
      </c>
      <c r="E51" s="143" t="s">
        <v>359</v>
      </c>
      <c r="F51" s="136" t="s">
        <v>28</v>
      </c>
      <c r="G51" s="139">
        <v>60</v>
      </c>
      <c r="H51" s="139">
        <f>'ARTICULOS DE OF. ASEO Y CAFET.'!$C$6</f>
        <v>0</v>
      </c>
      <c r="I51" s="139">
        <f>'ARTICULOS DE OF. ASEO Y CAFET.'!$C$7</f>
        <v>0</v>
      </c>
      <c r="J51" s="140">
        <f>IFERROR(VLOOKUP($B51,'ARTICULOS DE OF. ASEO Y CAFET.'!$B59:$AF192,9,0),"-")</f>
        <v>0</v>
      </c>
      <c r="K51" s="140">
        <f>IFERROR(VLOOKUP($B51,'ARTICULOS DE OF. ASEO Y CAFET.'!$B59:$AF192,10,0),"-")</f>
        <v>0</v>
      </c>
      <c r="L51" s="140">
        <f>IFERROR(VLOOKUP($B51,'ARTICULOS DE OF. ASEO Y CAFET.'!$B59:$AF192,11,0),"-")</f>
        <v>0</v>
      </c>
      <c r="M51" s="140">
        <f>IFERROR(VLOOKUP($B51,'ARTICULOS DE OF. ASEO Y CAFET.'!$B59:$AF192,12,0),"-")</f>
        <v>0</v>
      </c>
      <c r="N51" s="141">
        <f>IFERROR(VLOOKUP($B51,'ARTICULOS DE OF. ASEO Y CAFET.'!$B59:$AF192,13,0),"-")</f>
        <v>0</v>
      </c>
      <c r="O51" s="140">
        <f>IFERROR(VLOOKUP($B51,'ARTICULOS DE OF. ASEO Y CAFET.'!$B59:$AF192,14,0),"-")</f>
        <v>0</v>
      </c>
      <c r="P51" s="140">
        <f>IFERROR(VLOOKUP($B51,'ARTICULOS DE OF. ASEO Y CAFET.'!$B59:$AF192,15,0),"-")</f>
        <v>0</v>
      </c>
      <c r="Q51" s="141">
        <f>IFERROR(VLOOKUP($B51,'ARTICULOS DE OF. ASEO Y CAFET.'!$B59:$AF192,16,0),"-")</f>
        <v>0</v>
      </c>
      <c r="R51" s="142">
        <f>IFERROR(VLOOKUP($B51,'ARTICULOS DE OF. ASEO Y CAFET.'!$B59:$AF192,17,0),"-")</f>
        <v>0</v>
      </c>
      <c r="S51" s="141">
        <f>IFERROR(VLOOKUP($B51,'ARTICULOS DE OF. ASEO Y CAFET.'!$B59:$AF192,18,0),"-")</f>
        <v>0</v>
      </c>
      <c r="T51" s="141">
        <f>IFERROR(VLOOKUP($B51,'ARTICULOS DE OF. ASEO Y CAFET.'!$B59:$AF192,19,0),"-")</f>
        <v>0</v>
      </c>
      <c r="U51" s="141">
        <f>IFERROR(VLOOKUP($B51,'ARTICULOS DE OF. ASEO Y CAFET.'!$B59:$AF192,20,0),"-")</f>
        <v>0</v>
      </c>
      <c r="V51" s="140">
        <f>IFERROR(VLOOKUP($B51,'ARTICULOS DE OF. ASEO Y CAFET.'!$B59:$AF192,21,0),"-")</f>
        <v>0</v>
      </c>
      <c r="W51" s="142">
        <f>IFERROR(VLOOKUP($B51,'ARTICULOS DE OF. ASEO Y CAFET.'!$B59:$AF192,22,0),"-")</f>
        <v>0</v>
      </c>
      <c r="X51" s="142">
        <f>IFERROR(VLOOKUP($B51,'ARTICULOS DE OF. ASEO Y CAFET.'!$B59:$AF192,23,0),"-")</f>
        <v>0</v>
      </c>
      <c r="Y51" s="142">
        <f>IFERROR(VLOOKUP($B51,'ARTICULOS DE OF. ASEO Y CAFET.'!$B59:$AF192,24,0),"-")</f>
        <v>0</v>
      </c>
      <c r="Z51" s="140">
        <f>IFERROR(VLOOKUP($B51,'ARTICULOS DE OF. ASEO Y CAFET.'!$B59:$AF192,25,0),"-")</f>
        <v>0</v>
      </c>
      <c r="AA51" s="140">
        <f>IFERROR(VLOOKUP($B51,'ARTICULOS DE OF. ASEO Y CAFET.'!$B59:$AF192,26,0),"-")</f>
        <v>0</v>
      </c>
      <c r="AB51" s="140">
        <f>IFERROR(VLOOKUP($B51,'ARTICULOS DE OF. ASEO Y CAFET.'!$B59:$AF192,27,0),"-")</f>
        <v>0</v>
      </c>
      <c r="AC51" s="140">
        <f>IFERROR(VLOOKUP($B51,'ARTICULOS DE OF. ASEO Y CAFET.'!$B59:$AF192,28,0),"-")</f>
        <v>0</v>
      </c>
      <c r="AD51" s="140">
        <f>IFERROR(VLOOKUP($B51,'ARTICULOS DE OF. ASEO Y CAFET.'!$B59:$AF192,29,0),"-")</f>
        <v>0</v>
      </c>
      <c r="AE51" s="140">
        <f>IFERROR(VLOOKUP($B51,'ARTICULOS DE OF. ASEO Y CAFET.'!$B59:$AF192,30,0),"-")</f>
        <v>0</v>
      </c>
      <c r="AF51" s="140">
        <f>IFERROR(VLOOKUP($B51,'ARTICULOS DE OF. ASEO Y CAFET.'!$B59:$AF192,31,0),"-")</f>
        <v>0</v>
      </c>
    </row>
    <row r="52" spans="1:32" s="71" customFormat="1" ht="26.25" customHeight="1" x14ac:dyDescent="0.2">
      <c r="A52" s="136">
        <f t="shared" si="0"/>
        <v>50</v>
      </c>
      <c r="B52" s="136" t="s">
        <v>115</v>
      </c>
      <c r="C52" s="137" t="s">
        <v>209</v>
      </c>
      <c r="D52" s="136" t="s">
        <v>284</v>
      </c>
      <c r="E52" s="150" t="s">
        <v>360</v>
      </c>
      <c r="F52" s="136" t="s">
        <v>28</v>
      </c>
      <c r="G52" s="139">
        <v>60</v>
      </c>
      <c r="H52" s="139">
        <f>'ARTICULOS DE OF. ASEO Y CAFET.'!$C$6</f>
        <v>0</v>
      </c>
      <c r="I52" s="139">
        <f>'ARTICULOS DE OF. ASEO Y CAFET.'!$C$7</f>
        <v>0</v>
      </c>
      <c r="J52" s="140">
        <f>IFERROR(VLOOKUP($B52,'ARTICULOS DE OF. ASEO Y CAFET.'!$B60:$AF193,9,0),"-")</f>
        <v>0</v>
      </c>
      <c r="K52" s="140">
        <f>IFERROR(VLOOKUP($B52,'ARTICULOS DE OF. ASEO Y CAFET.'!$B60:$AF193,10,0),"-")</f>
        <v>0</v>
      </c>
      <c r="L52" s="140">
        <f>IFERROR(VLOOKUP($B52,'ARTICULOS DE OF. ASEO Y CAFET.'!$B60:$AF193,11,0),"-")</f>
        <v>0</v>
      </c>
      <c r="M52" s="140">
        <f>IFERROR(VLOOKUP($B52,'ARTICULOS DE OF. ASEO Y CAFET.'!$B60:$AF193,12,0),"-")</f>
        <v>0</v>
      </c>
      <c r="N52" s="141">
        <f>IFERROR(VLOOKUP($B52,'ARTICULOS DE OF. ASEO Y CAFET.'!$B60:$AF193,13,0),"-")</f>
        <v>0</v>
      </c>
      <c r="O52" s="140">
        <f>IFERROR(VLOOKUP($B52,'ARTICULOS DE OF. ASEO Y CAFET.'!$B60:$AF193,14,0),"-")</f>
        <v>0</v>
      </c>
      <c r="P52" s="140">
        <f>IFERROR(VLOOKUP($B52,'ARTICULOS DE OF. ASEO Y CAFET.'!$B60:$AF193,15,0),"-")</f>
        <v>0</v>
      </c>
      <c r="Q52" s="141">
        <f>IFERROR(VLOOKUP($B52,'ARTICULOS DE OF. ASEO Y CAFET.'!$B60:$AF193,16,0),"-")</f>
        <v>0</v>
      </c>
      <c r="R52" s="142">
        <f>IFERROR(VLOOKUP($B52,'ARTICULOS DE OF. ASEO Y CAFET.'!$B60:$AF193,17,0),"-")</f>
        <v>0</v>
      </c>
      <c r="S52" s="141">
        <f>IFERROR(VLOOKUP($B52,'ARTICULOS DE OF. ASEO Y CAFET.'!$B60:$AF193,18,0),"-")</f>
        <v>0</v>
      </c>
      <c r="T52" s="141">
        <f>IFERROR(VLOOKUP($B52,'ARTICULOS DE OF. ASEO Y CAFET.'!$B60:$AF193,19,0),"-")</f>
        <v>0</v>
      </c>
      <c r="U52" s="141">
        <f>IFERROR(VLOOKUP($B52,'ARTICULOS DE OF. ASEO Y CAFET.'!$B60:$AF193,20,0),"-")</f>
        <v>0</v>
      </c>
      <c r="V52" s="140">
        <f>IFERROR(VLOOKUP($B52,'ARTICULOS DE OF. ASEO Y CAFET.'!$B60:$AF193,21,0),"-")</f>
        <v>0</v>
      </c>
      <c r="W52" s="142">
        <f>IFERROR(VLOOKUP($B52,'ARTICULOS DE OF. ASEO Y CAFET.'!$B60:$AF193,22,0),"-")</f>
        <v>0</v>
      </c>
      <c r="X52" s="142">
        <f>IFERROR(VLOOKUP($B52,'ARTICULOS DE OF. ASEO Y CAFET.'!$B60:$AF193,23,0),"-")</f>
        <v>0</v>
      </c>
      <c r="Y52" s="142">
        <f>IFERROR(VLOOKUP($B52,'ARTICULOS DE OF. ASEO Y CAFET.'!$B60:$AF193,24,0),"-")</f>
        <v>0</v>
      </c>
      <c r="Z52" s="140">
        <f>IFERROR(VLOOKUP($B52,'ARTICULOS DE OF. ASEO Y CAFET.'!$B60:$AF193,25,0),"-")</f>
        <v>0</v>
      </c>
      <c r="AA52" s="140">
        <f>IFERROR(VLOOKUP($B52,'ARTICULOS DE OF. ASEO Y CAFET.'!$B60:$AF193,26,0),"-")</f>
        <v>0</v>
      </c>
      <c r="AB52" s="140">
        <f>IFERROR(VLOOKUP($B52,'ARTICULOS DE OF. ASEO Y CAFET.'!$B60:$AF193,27,0),"-")</f>
        <v>0</v>
      </c>
      <c r="AC52" s="140">
        <f>IFERROR(VLOOKUP($B52,'ARTICULOS DE OF. ASEO Y CAFET.'!$B60:$AF193,28,0),"-")</f>
        <v>0</v>
      </c>
      <c r="AD52" s="140">
        <f>IFERROR(VLOOKUP($B52,'ARTICULOS DE OF. ASEO Y CAFET.'!$B60:$AF193,29,0),"-")</f>
        <v>0</v>
      </c>
      <c r="AE52" s="140">
        <f>IFERROR(VLOOKUP($B52,'ARTICULOS DE OF. ASEO Y CAFET.'!$B60:$AF193,30,0),"-")</f>
        <v>0</v>
      </c>
      <c r="AF52" s="140">
        <f>IFERROR(VLOOKUP($B52,'ARTICULOS DE OF. ASEO Y CAFET.'!$B60:$AF193,31,0),"-")</f>
        <v>0</v>
      </c>
    </row>
    <row r="53" spans="1:32" s="71" customFormat="1" ht="26.25" customHeight="1" x14ac:dyDescent="0.2">
      <c r="A53" s="136">
        <f t="shared" si="0"/>
        <v>51</v>
      </c>
      <c r="B53" s="139" t="s">
        <v>116</v>
      </c>
      <c r="C53" s="144" t="s">
        <v>210</v>
      </c>
      <c r="D53" s="136" t="s">
        <v>284</v>
      </c>
      <c r="E53" s="138" t="s">
        <v>361</v>
      </c>
      <c r="F53" s="139" t="s">
        <v>231</v>
      </c>
      <c r="G53" s="139">
        <v>200</v>
      </c>
      <c r="H53" s="139">
        <f>'ARTICULOS DE OF. ASEO Y CAFET.'!$C$6</f>
        <v>0</v>
      </c>
      <c r="I53" s="139">
        <f>'ARTICULOS DE OF. ASEO Y CAFET.'!$C$7</f>
        <v>0</v>
      </c>
      <c r="J53" s="140">
        <f>IFERROR(VLOOKUP($B53,'ARTICULOS DE OF. ASEO Y CAFET.'!$B61:$AF194,9,0),"-")</f>
        <v>0</v>
      </c>
      <c r="K53" s="140">
        <f>IFERROR(VLOOKUP($B53,'ARTICULOS DE OF. ASEO Y CAFET.'!$B61:$AF194,10,0),"-")</f>
        <v>0</v>
      </c>
      <c r="L53" s="140">
        <f>IFERROR(VLOOKUP($B53,'ARTICULOS DE OF. ASEO Y CAFET.'!$B61:$AF194,11,0),"-")</f>
        <v>0</v>
      </c>
      <c r="M53" s="140">
        <f>IFERROR(VLOOKUP($B53,'ARTICULOS DE OF. ASEO Y CAFET.'!$B61:$AF194,12,0),"-")</f>
        <v>0</v>
      </c>
      <c r="N53" s="141">
        <f>IFERROR(VLOOKUP($B53,'ARTICULOS DE OF. ASEO Y CAFET.'!$B61:$AF194,13,0),"-")</f>
        <v>0</v>
      </c>
      <c r="O53" s="140">
        <f>IFERROR(VLOOKUP($B53,'ARTICULOS DE OF. ASEO Y CAFET.'!$B61:$AF194,14,0),"-")</f>
        <v>0</v>
      </c>
      <c r="P53" s="140">
        <f>IFERROR(VLOOKUP($B53,'ARTICULOS DE OF. ASEO Y CAFET.'!$B61:$AF194,15,0),"-")</f>
        <v>0</v>
      </c>
      <c r="Q53" s="141">
        <f>IFERROR(VLOOKUP($B53,'ARTICULOS DE OF. ASEO Y CAFET.'!$B61:$AF194,16,0),"-")</f>
        <v>0</v>
      </c>
      <c r="R53" s="142">
        <f>IFERROR(VLOOKUP($B53,'ARTICULOS DE OF. ASEO Y CAFET.'!$B61:$AF194,17,0),"-")</f>
        <v>0</v>
      </c>
      <c r="S53" s="141">
        <f>IFERROR(VLOOKUP($B53,'ARTICULOS DE OF. ASEO Y CAFET.'!$B61:$AF194,18,0),"-")</f>
        <v>0</v>
      </c>
      <c r="T53" s="141">
        <f>IFERROR(VLOOKUP($B53,'ARTICULOS DE OF. ASEO Y CAFET.'!$B61:$AF194,19,0),"-")</f>
        <v>0</v>
      </c>
      <c r="U53" s="141">
        <f>IFERROR(VLOOKUP($B53,'ARTICULOS DE OF. ASEO Y CAFET.'!$B61:$AF194,20,0),"-")</f>
        <v>0</v>
      </c>
      <c r="V53" s="140">
        <f>IFERROR(VLOOKUP($B53,'ARTICULOS DE OF. ASEO Y CAFET.'!$B61:$AF194,21,0),"-")</f>
        <v>0</v>
      </c>
      <c r="W53" s="142">
        <f>IFERROR(VLOOKUP($B53,'ARTICULOS DE OF. ASEO Y CAFET.'!$B61:$AF194,22,0),"-")</f>
        <v>0</v>
      </c>
      <c r="X53" s="142">
        <f>IFERROR(VLOOKUP($B53,'ARTICULOS DE OF. ASEO Y CAFET.'!$B61:$AF194,23,0),"-")</f>
        <v>0</v>
      </c>
      <c r="Y53" s="142">
        <f>IFERROR(VLOOKUP($B53,'ARTICULOS DE OF. ASEO Y CAFET.'!$B61:$AF194,24,0),"-")</f>
        <v>0</v>
      </c>
      <c r="Z53" s="140">
        <f>IFERROR(VLOOKUP($B53,'ARTICULOS DE OF. ASEO Y CAFET.'!$B61:$AF194,25,0),"-")</f>
        <v>0</v>
      </c>
      <c r="AA53" s="140">
        <f>IFERROR(VLOOKUP($B53,'ARTICULOS DE OF. ASEO Y CAFET.'!$B61:$AF194,26,0),"-")</f>
        <v>0</v>
      </c>
      <c r="AB53" s="140">
        <f>IFERROR(VLOOKUP($B53,'ARTICULOS DE OF. ASEO Y CAFET.'!$B61:$AF194,27,0),"-")</f>
        <v>0</v>
      </c>
      <c r="AC53" s="140">
        <f>IFERROR(VLOOKUP($B53,'ARTICULOS DE OF. ASEO Y CAFET.'!$B61:$AF194,28,0),"-")</f>
        <v>0</v>
      </c>
      <c r="AD53" s="140">
        <f>IFERROR(VLOOKUP($B53,'ARTICULOS DE OF. ASEO Y CAFET.'!$B61:$AF194,29,0),"-")</f>
        <v>0</v>
      </c>
      <c r="AE53" s="140">
        <f>IFERROR(VLOOKUP($B53,'ARTICULOS DE OF. ASEO Y CAFET.'!$B61:$AF194,30,0),"-")</f>
        <v>0</v>
      </c>
      <c r="AF53" s="140">
        <f>IFERROR(VLOOKUP($B53,'ARTICULOS DE OF. ASEO Y CAFET.'!$B61:$AF194,31,0),"-")</f>
        <v>0</v>
      </c>
    </row>
    <row r="54" spans="1:32" s="71" customFormat="1" ht="26.25" customHeight="1" x14ac:dyDescent="0.2">
      <c r="A54" s="136">
        <f t="shared" si="0"/>
        <v>52</v>
      </c>
      <c r="B54" s="136" t="s">
        <v>117</v>
      </c>
      <c r="C54" s="137" t="s">
        <v>211</v>
      </c>
      <c r="D54" s="136" t="s">
        <v>284</v>
      </c>
      <c r="E54" s="138" t="s">
        <v>362</v>
      </c>
      <c r="F54" s="136" t="s">
        <v>28</v>
      </c>
      <c r="G54" s="139">
        <v>100</v>
      </c>
      <c r="H54" s="139">
        <f>'ARTICULOS DE OF. ASEO Y CAFET.'!$C$6</f>
        <v>0</v>
      </c>
      <c r="I54" s="139">
        <f>'ARTICULOS DE OF. ASEO Y CAFET.'!$C$7</f>
        <v>0</v>
      </c>
      <c r="J54" s="140">
        <f>IFERROR(VLOOKUP($B54,'ARTICULOS DE OF. ASEO Y CAFET.'!$B62:$AF195,9,0),"-")</f>
        <v>0</v>
      </c>
      <c r="K54" s="140">
        <f>IFERROR(VLOOKUP($B54,'ARTICULOS DE OF. ASEO Y CAFET.'!$B62:$AF195,10,0),"-")</f>
        <v>0</v>
      </c>
      <c r="L54" s="140">
        <f>IFERROR(VLOOKUP($B54,'ARTICULOS DE OF. ASEO Y CAFET.'!$B62:$AF195,11,0),"-")</f>
        <v>0</v>
      </c>
      <c r="M54" s="140">
        <f>IFERROR(VLOOKUP($B54,'ARTICULOS DE OF. ASEO Y CAFET.'!$B62:$AF195,12,0),"-")</f>
        <v>0</v>
      </c>
      <c r="N54" s="141">
        <f>IFERROR(VLOOKUP($B54,'ARTICULOS DE OF. ASEO Y CAFET.'!$B62:$AF195,13,0),"-")</f>
        <v>0</v>
      </c>
      <c r="O54" s="140">
        <f>IFERROR(VLOOKUP($B54,'ARTICULOS DE OF. ASEO Y CAFET.'!$B62:$AF195,14,0),"-")</f>
        <v>0</v>
      </c>
      <c r="P54" s="140">
        <f>IFERROR(VLOOKUP($B54,'ARTICULOS DE OF. ASEO Y CAFET.'!$B62:$AF195,15,0),"-")</f>
        <v>0</v>
      </c>
      <c r="Q54" s="141">
        <f>IFERROR(VLOOKUP($B54,'ARTICULOS DE OF. ASEO Y CAFET.'!$B62:$AF195,16,0),"-")</f>
        <v>0</v>
      </c>
      <c r="R54" s="142">
        <f>IFERROR(VLOOKUP($B54,'ARTICULOS DE OF. ASEO Y CAFET.'!$B62:$AF195,17,0),"-")</f>
        <v>0</v>
      </c>
      <c r="S54" s="141">
        <f>IFERROR(VLOOKUP($B54,'ARTICULOS DE OF. ASEO Y CAFET.'!$B62:$AF195,18,0),"-")</f>
        <v>0</v>
      </c>
      <c r="T54" s="141">
        <f>IFERROR(VLOOKUP($B54,'ARTICULOS DE OF. ASEO Y CAFET.'!$B62:$AF195,19,0),"-")</f>
        <v>0</v>
      </c>
      <c r="U54" s="141">
        <f>IFERROR(VLOOKUP($B54,'ARTICULOS DE OF. ASEO Y CAFET.'!$B62:$AF195,20,0),"-")</f>
        <v>0</v>
      </c>
      <c r="V54" s="140">
        <f>IFERROR(VLOOKUP($B54,'ARTICULOS DE OF. ASEO Y CAFET.'!$B62:$AF195,21,0),"-")</f>
        <v>0</v>
      </c>
      <c r="W54" s="142">
        <f>IFERROR(VLOOKUP($B54,'ARTICULOS DE OF. ASEO Y CAFET.'!$B62:$AF195,22,0),"-")</f>
        <v>0</v>
      </c>
      <c r="X54" s="142">
        <f>IFERROR(VLOOKUP($B54,'ARTICULOS DE OF. ASEO Y CAFET.'!$B62:$AF195,23,0),"-")</f>
        <v>0</v>
      </c>
      <c r="Y54" s="142">
        <f>IFERROR(VLOOKUP($B54,'ARTICULOS DE OF. ASEO Y CAFET.'!$B62:$AF195,24,0),"-")</f>
        <v>0</v>
      </c>
      <c r="Z54" s="140">
        <f>IFERROR(VLOOKUP($B54,'ARTICULOS DE OF. ASEO Y CAFET.'!$B62:$AF195,25,0),"-")</f>
        <v>0</v>
      </c>
      <c r="AA54" s="140">
        <f>IFERROR(VLOOKUP($B54,'ARTICULOS DE OF. ASEO Y CAFET.'!$B62:$AF195,26,0),"-")</f>
        <v>0</v>
      </c>
      <c r="AB54" s="140">
        <f>IFERROR(VLOOKUP($B54,'ARTICULOS DE OF. ASEO Y CAFET.'!$B62:$AF195,27,0),"-")</f>
        <v>0</v>
      </c>
      <c r="AC54" s="140">
        <f>IFERROR(VLOOKUP($B54,'ARTICULOS DE OF. ASEO Y CAFET.'!$B62:$AF195,28,0),"-")</f>
        <v>0</v>
      </c>
      <c r="AD54" s="140">
        <f>IFERROR(VLOOKUP($B54,'ARTICULOS DE OF. ASEO Y CAFET.'!$B62:$AF195,29,0),"-")</f>
        <v>0</v>
      </c>
      <c r="AE54" s="140">
        <f>IFERROR(VLOOKUP($B54,'ARTICULOS DE OF. ASEO Y CAFET.'!$B62:$AF195,30,0),"-")</f>
        <v>0</v>
      </c>
      <c r="AF54" s="140">
        <f>IFERROR(VLOOKUP($B54,'ARTICULOS DE OF. ASEO Y CAFET.'!$B62:$AF195,31,0),"-")</f>
        <v>0</v>
      </c>
    </row>
    <row r="55" spans="1:32" s="71" customFormat="1" ht="26.25" customHeight="1" x14ac:dyDescent="0.2">
      <c r="A55" s="136">
        <f t="shared" si="0"/>
        <v>53</v>
      </c>
      <c r="B55" s="136" t="s">
        <v>118</v>
      </c>
      <c r="C55" s="137" t="s">
        <v>212</v>
      </c>
      <c r="D55" s="136" t="s">
        <v>284</v>
      </c>
      <c r="E55" s="138" t="s">
        <v>363</v>
      </c>
      <c r="F55" s="136" t="s">
        <v>28</v>
      </c>
      <c r="G55" s="139">
        <v>1000</v>
      </c>
      <c r="H55" s="139">
        <f>'ARTICULOS DE OF. ASEO Y CAFET.'!$C$6</f>
        <v>0</v>
      </c>
      <c r="I55" s="139">
        <f>'ARTICULOS DE OF. ASEO Y CAFET.'!$C$7</f>
        <v>0</v>
      </c>
      <c r="J55" s="140">
        <f>IFERROR(VLOOKUP($B55,'ARTICULOS DE OF. ASEO Y CAFET.'!$B63:$AF196,9,0),"-")</f>
        <v>0</v>
      </c>
      <c r="K55" s="140">
        <f>IFERROR(VLOOKUP($B55,'ARTICULOS DE OF. ASEO Y CAFET.'!$B63:$AF196,10,0),"-")</f>
        <v>0</v>
      </c>
      <c r="L55" s="140">
        <f>IFERROR(VLOOKUP($B55,'ARTICULOS DE OF. ASEO Y CAFET.'!$B63:$AF196,11,0),"-")</f>
        <v>0</v>
      </c>
      <c r="M55" s="140">
        <f>IFERROR(VLOOKUP($B55,'ARTICULOS DE OF. ASEO Y CAFET.'!$B63:$AF196,12,0),"-")</f>
        <v>0</v>
      </c>
      <c r="N55" s="141">
        <f>IFERROR(VLOOKUP($B55,'ARTICULOS DE OF. ASEO Y CAFET.'!$B63:$AF196,13,0),"-")</f>
        <v>0</v>
      </c>
      <c r="O55" s="140">
        <f>IFERROR(VLOOKUP($B55,'ARTICULOS DE OF. ASEO Y CAFET.'!$B63:$AF196,14,0),"-")</f>
        <v>0</v>
      </c>
      <c r="P55" s="140">
        <f>IFERROR(VLOOKUP($B55,'ARTICULOS DE OF. ASEO Y CAFET.'!$B63:$AF196,15,0),"-")</f>
        <v>0</v>
      </c>
      <c r="Q55" s="141">
        <f>IFERROR(VLOOKUP($B55,'ARTICULOS DE OF. ASEO Y CAFET.'!$B63:$AF196,16,0),"-")</f>
        <v>0</v>
      </c>
      <c r="R55" s="142">
        <f>IFERROR(VLOOKUP($B55,'ARTICULOS DE OF. ASEO Y CAFET.'!$B63:$AF196,17,0),"-")</f>
        <v>0</v>
      </c>
      <c r="S55" s="141">
        <f>IFERROR(VLOOKUP($B55,'ARTICULOS DE OF. ASEO Y CAFET.'!$B63:$AF196,18,0),"-")</f>
        <v>0</v>
      </c>
      <c r="T55" s="141">
        <f>IFERROR(VLOOKUP($B55,'ARTICULOS DE OF. ASEO Y CAFET.'!$B63:$AF196,19,0),"-")</f>
        <v>0</v>
      </c>
      <c r="U55" s="141">
        <f>IFERROR(VLOOKUP($B55,'ARTICULOS DE OF. ASEO Y CAFET.'!$B63:$AF196,20,0),"-")</f>
        <v>0</v>
      </c>
      <c r="V55" s="140">
        <f>IFERROR(VLOOKUP($B55,'ARTICULOS DE OF. ASEO Y CAFET.'!$B63:$AF196,21,0),"-")</f>
        <v>0</v>
      </c>
      <c r="W55" s="142">
        <f>IFERROR(VLOOKUP($B55,'ARTICULOS DE OF. ASEO Y CAFET.'!$B63:$AF196,22,0),"-")</f>
        <v>0</v>
      </c>
      <c r="X55" s="142">
        <f>IFERROR(VLOOKUP($B55,'ARTICULOS DE OF. ASEO Y CAFET.'!$B63:$AF196,23,0),"-")</f>
        <v>0</v>
      </c>
      <c r="Y55" s="142">
        <f>IFERROR(VLOOKUP($B55,'ARTICULOS DE OF. ASEO Y CAFET.'!$B63:$AF196,24,0),"-")</f>
        <v>0</v>
      </c>
      <c r="Z55" s="140">
        <f>IFERROR(VLOOKUP($B55,'ARTICULOS DE OF. ASEO Y CAFET.'!$B63:$AF196,25,0),"-")</f>
        <v>0</v>
      </c>
      <c r="AA55" s="140">
        <f>IFERROR(VLOOKUP($B55,'ARTICULOS DE OF. ASEO Y CAFET.'!$B63:$AF196,26,0),"-")</f>
        <v>0</v>
      </c>
      <c r="AB55" s="140">
        <f>IFERROR(VLOOKUP($B55,'ARTICULOS DE OF. ASEO Y CAFET.'!$B63:$AF196,27,0),"-")</f>
        <v>0</v>
      </c>
      <c r="AC55" s="140">
        <f>IFERROR(VLOOKUP($B55,'ARTICULOS DE OF. ASEO Y CAFET.'!$B63:$AF196,28,0),"-")</f>
        <v>0</v>
      </c>
      <c r="AD55" s="140">
        <f>IFERROR(VLOOKUP($B55,'ARTICULOS DE OF. ASEO Y CAFET.'!$B63:$AF196,29,0),"-")</f>
        <v>0</v>
      </c>
      <c r="AE55" s="140">
        <f>IFERROR(VLOOKUP($B55,'ARTICULOS DE OF. ASEO Y CAFET.'!$B63:$AF196,30,0),"-")</f>
        <v>0</v>
      </c>
      <c r="AF55" s="140">
        <f>IFERROR(VLOOKUP($B55,'ARTICULOS DE OF. ASEO Y CAFET.'!$B63:$AF196,31,0),"-")</f>
        <v>0</v>
      </c>
    </row>
    <row r="56" spans="1:32" s="71" customFormat="1" ht="26.25" customHeight="1" x14ac:dyDescent="0.2">
      <c r="A56" s="136">
        <f t="shared" si="0"/>
        <v>54</v>
      </c>
      <c r="B56" s="136" t="s">
        <v>119</v>
      </c>
      <c r="C56" s="137" t="s">
        <v>213</v>
      </c>
      <c r="D56" s="136" t="s">
        <v>284</v>
      </c>
      <c r="E56" s="138" t="s">
        <v>364</v>
      </c>
      <c r="F56" s="136" t="s">
        <v>28</v>
      </c>
      <c r="G56" s="139">
        <v>500</v>
      </c>
      <c r="H56" s="139">
        <f>'ARTICULOS DE OF. ASEO Y CAFET.'!$C$6</f>
        <v>0</v>
      </c>
      <c r="I56" s="139">
        <f>'ARTICULOS DE OF. ASEO Y CAFET.'!$C$7</f>
        <v>0</v>
      </c>
      <c r="J56" s="140">
        <f>IFERROR(VLOOKUP($B56,'ARTICULOS DE OF. ASEO Y CAFET.'!$B64:$AF197,9,0),"-")</f>
        <v>0</v>
      </c>
      <c r="K56" s="140">
        <f>IFERROR(VLOOKUP($B56,'ARTICULOS DE OF. ASEO Y CAFET.'!$B64:$AF197,10,0),"-")</f>
        <v>0</v>
      </c>
      <c r="L56" s="140">
        <f>IFERROR(VLOOKUP($B56,'ARTICULOS DE OF. ASEO Y CAFET.'!$B64:$AF197,11,0),"-")</f>
        <v>0</v>
      </c>
      <c r="M56" s="140">
        <f>IFERROR(VLOOKUP($B56,'ARTICULOS DE OF. ASEO Y CAFET.'!$B64:$AF197,12,0),"-")</f>
        <v>0</v>
      </c>
      <c r="N56" s="141">
        <f>IFERROR(VLOOKUP($B56,'ARTICULOS DE OF. ASEO Y CAFET.'!$B64:$AF197,13,0),"-")</f>
        <v>0</v>
      </c>
      <c r="O56" s="140">
        <f>IFERROR(VLOOKUP($B56,'ARTICULOS DE OF. ASEO Y CAFET.'!$B64:$AF197,14,0),"-")</f>
        <v>0</v>
      </c>
      <c r="P56" s="140">
        <f>IFERROR(VLOOKUP($B56,'ARTICULOS DE OF. ASEO Y CAFET.'!$B64:$AF197,15,0),"-")</f>
        <v>0</v>
      </c>
      <c r="Q56" s="141">
        <f>IFERROR(VLOOKUP($B56,'ARTICULOS DE OF. ASEO Y CAFET.'!$B64:$AF197,16,0),"-")</f>
        <v>0</v>
      </c>
      <c r="R56" s="142">
        <f>IFERROR(VLOOKUP($B56,'ARTICULOS DE OF. ASEO Y CAFET.'!$B64:$AF197,17,0),"-")</f>
        <v>0</v>
      </c>
      <c r="S56" s="141">
        <f>IFERROR(VLOOKUP($B56,'ARTICULOS DE OF. ASEO Y CAFET.'!$B64:$AF197,18,0),"-")</f>
        <v>0</v>
      </c>
      <c r="T56" s="141">
        <f>IFERROR(VLOOKUP($B56,'ARTICULOS DE OF. ASEO Y CAFET.'!$B64:$AF197,19,0),"-")</f>
        <v>0</v>
      </c>
      <c r="U56" s="141">
        <f>IFERROR(VLOOKUP($B56,'ARTICULOS DE OF. ASEO Y CAFET.'!$B64:$AF197,20,0),"-")</f>
        <v>0</v>
      </c>
      <c r="V56" s="140">
        <f>IFERROR(VLOOKUP($B56,'ARTICULOS DE OF. ASEO Y CAFET.'!$B64:$AF197,21,0),"-")</f>
        <v>0</v>
      </c>
      <c r="W56" s="142">
        <f>IFERROR(VLOOKUP($B56,'ARTICULOS DE OF. ASEO Y CAFET.'!$B64:$AF197,22,0),"-")</f>
        <v>0</v>
      </c>
      <c r="X56" s="142">
        <f>IFERROR(VLOOKUP($B56,'ARTICULOS DE OF. ASEO Y CAFET.'!$B64:$AF197,23,0),"-")</f>
        <v>0</v>
      </c>
      <c r="Y56" s="142">
        <f>IFERROR(VLOOKUP($B56,'ARTICULOS DE OF. ASEO Y CAFET.'!$B64:$AF197,24,0),"-")</f>
        <v>0</v>
      </c>
      <c r="Z56" s="140">
        <f>IFERROR(VLOOKUP($B56,'ARTICULOS DE OF. ASEO Y CAFET.'!$B64:$AF197,25,0),"-")</f>
        <v>0</v>
      </c>
      <c r="AA56" s="140">
        <f>IFERROR(VLOOKUP($B56,'ARTICULOS DE OF. ASEO Y CAFET.'!$B64:$AF197,26,0),"-")</f>
        <v>0</v>
      </c>
      <c r="AB56" s="140">
        <f>IFERROR(VLOOKUP($B56,'ARTICULOS DE OF. ASEO Y CAFET.'!$B64:$AF197,27,0),"-")</f>
        <v>0</v>
      </c>
      <c r="AC56" s="140">
        <f>IFERROR(VLOOKUP($B56,'ARTICULOS DE OF. ASEO Y CAFET.'!$B64:$AF197,28,0),"-")</f>
        <v>0</v>
      </c>
      <c r="AD56" s="140">
        <f>IFERROR(VLOOKUP($B56,'ARTICULOS DE OF. ASEO Y CAFET.'!$B64:$AF197,29,0),"-")</f>
        <v>0</v>
      </c>
      <c r="AE56" s="140">
        <f>IFERROR(VLOOKUP($B56,'ARTICULOS DE OF. ASEO Y CAFET.'!$B64:$AF197,30,0),"-")</f>
        <v>0</v>
      </c>
      <c r="AF56" s="140">
        <f>IFERROR(VLOOKUP($B56,'ARTICULOS DE OF. ASEO Y CAFET.'!$B64:$AF197,31,0),"-")</f>
        <v>0</v>
      </c>
    </row>
    <row r="57" spans="1:32" s="71" customFormat="1" ht="26.25" customHeight="1" x14ac:dyDescent="0.2">
      <c r="A57" s="136">
        <f t="shared" si="0"/>
        <v>55</v>
      </c>
      <c r="B57" s="136" t="s">
        <v>120</v>
      </c>
      <c r="C57" s="137" t="s">
        <v>214</v>
      </c>
      <c r="D57" s="136" t="s">
        <v>284</v>
      </c>
      <c r="E57" s="138" t="s">
        <v>365</v>
      </c>
      <c r="F57" s="136" t="s">
        <v>28</v>
      </c>
      <c r="G57" s="139">
        <v>300</v>
      </c>
      <c r="H57" s="139">
        <f>'ARTICULOS DE OF. ASEO Y CAFET.'!$C$6</f>
        <v>0</v>
      </c>
      <c r="I57" s="139">
        <f>'ARTICULOS DE OF. ASEO Y CAFET.'!$C$7</f>
        <v>0</v>
      </c>
      <c r="J57" s="140">
        <f>IFERROR(VLOOKUP($B57,'ARTICULOS DE OF. ASEO Y CAFET.'!$B65:$AF198,9,0),"-")</f>
        <v>0</v>
      </c>
      <c r="K57" s="140">
        <f>IFERROR(VLOOKUP($B57,'ARTICULOS DE OF. ASEO Y CAFET.'!$B65:$AF198,10,0),"-")</f>
        <v>0</v>
      </c>
      <c r="L57" s="140">
        <f>IFERROR(VLOOKUP($B57,'ARTICULOS DE OF. ASEO Y CAFET.'!$B65:$AF198,11,0),"-")</f>
        <v>0</v>
      </c>
      <c r="M57" s="140">
        <f>IFERROR(VLOOKUP($B57,'ARTICULOS DE OF. ASEO Y CAFET.'!$B65:$AF198,12,0),"-")</f>
        <v>0</v>
      </c>
      <c r="N57" s="141">
        <f>IFERROR(VLOOKUP($B57,'ARTICULOS DE OF. ASEO Y CAFET.'!$B65:$AF198,13,0),"-")</f>
        <v>0</v>
      </c>
      <c r="O57" s="140">
        <f>IFERROR(VLOOKUP($B57,'ARTICULOS DE OF. ASEO Y CAFET.'!$B65:$AF198,14,0),"-")</f>
        <v>0</v>
      </c>
      <c r="P57" s="140">
        <f>IFERROR(VLOOKUP($B57,'ARTICULOS DE OF. ASEO Y CAFET.'!$B65:$AF198,15,0),"-")</f>
        <v>0</v>
      </c>
      <c r="Q57" s="141">
        <f>IFERROR(VLOOKUP($B57,'ARTICULOS DE OF. ASEO Y CAFET.'!$B65:$AF198,16,0),"-")</f>
        <v>0</v>
      </c>
      <c r="R57" s="142">
        <f>IFERROR(VLOOKUP($B57,'ARTICULOS DE OF. ASEO Y CAFET.'!$B65:$AF198,17,0),"-")</f>
        <v>0</v>
      </c>
      <c r="S57" s="141">
        <f>IFERROR(VLOOKUP($B57,'ARTICULOS DE OF. ASEO Y CAFET.'!$B65:$AF198,18,0),"-")</f>
        <v>0</v>
      </c>
      <c r="T57" s="141">
        <f>IFERROR(VLOOKUP($B57,'ARTICULOS DE OF. ASEO Y CAFET.'!$B65:$AF198,19,0),"-")</f>
        <v>0</v>
      </c>
      <c r="U57" s="141">
        <f>IFERROR(VLOOKUP($B57,'ARTICULOS DE OF. ASEO Y CAFET.'!$B65:$AF198,20,0),"-")</f>
        <v>0</v>
      </c>
      <c r="V57" s="140">
        <f>IFERROR(VLOOKUP($B57,'ARTICULOS DE OF. ASEO Y CAFET.'!$B65:$AF198,21,0),"-")</f>
        <v>0</v>
      </c>
      <c r="W57" s="142">
        <f>IFERROR(VLOOKUP($B57,'ARTICULOS DE OF. ASEO Y CAFET.'!$B65:$AF198,22,0),"-")</f>
        <v>0</v>
      </c>
      <c r="X57" s="142">
        <f>IFERROR(VLOOKUP($B57,'ARTICULOS DE OF. ASEO Y CAFET.'!$B65:$AF198,23,0),"-")</f>
        <v>0</v>
      </c>
      <c r="Y57" s="142">
        <f>IFERROR(VLOOKUP($B57,'ARTICULOS DE OF. ASEO Y CAFET.'!$B65:$AF198,24,0),"-")</f>
        <v>0</v>
      </c>
      <c r="Z57" s="140">
        <f>IFERROR(VLOOKUP($B57,'ARTICULOS DE OF. ASEO Y CAFET.'!$B65:$AF198,25,0),"-")</f>
        <v>0</v>
      </c>
      <c r="AA57" s="140">
        <f>IFERROR(VLOOKUP($B57,'ARTICULOS DE OF. ASEO Y CAFET.'!$B65:$AF198,26,0),"-")</f>
        <v>0</v>
      </c>
      <c r="AB57" s="140">
        <f>IFERROR(VLOOKUP($B57,'ARTICULOS DE OF. ASEO Y CAFET.'!$B65:$AF198,27,0),"-")</f>
        <v>0</v>
      </c>
      <c r="AC57" s="140">
        <f>IFERROR(VLOOKUP($B57,'ARTICULOS DE OF. ASEO Y CAFET.'!$B65:$AF198,28,0),"-")</f>
        <v>0</v>
      </c>
      <c r="AD57" s="140">
        <f>IFERROR(VLOOKUP($B57,'ARTICULOS DE OF. ASEO Y CAFET.'!$B65:$AF198,29,0),"-")</f>
        <v>0</v>
      </c>
      <c r="AE57" s="140">
        <f>IFERROR(VLOOKUP($B57,'ARTICULOS DE OF. ASEO Y CAFET.'!$B65:$AF198,30,0),"-")</f>
        <v>0</v>
      </c>
      <c r="AF57" s="140">
        <f>IFERROR(VLOOKUP($B57,'ARTICULOS DE OF. ASEO Y CAFET.'!$B65:$AF198,31,0),"-")</f>
        <v>0</v>
      </c>
    </row>
    <row r="58" spans="1:32" s="71" customFormat="1" ht="26.25" customHeight="1" x14ac:dyDescent="0.2">
      <c r="A58" s="136">
        <f t="shared" si="0"/>
        <v>56</v>
      </c>
      <c r="B58" s="136" t="s">
        <v>121</v>
      </c>
      <c r="C58" s="137" t="s">
        <v>215</v>
      </c>
      <c r="D58" s="136" t="s">
        <v>284</v>
      </c>
      <c r="E58" s="143" t="s">
        <v>366</v>
      </c>
      <c r="F58" s="136" t="s">
        <v>28</v>
      </c>
      <c r="G58" s="139">
        <v>3000</v>
      </c>
      <c r="H58" s="139">
        <f>'ARTICULOS DE OF. ASEO Y CAFET.'!$C$6</f>
        <v>0</v>
      </c>
      <c r="I58" s="139">
        <f>'ARTICULOS DE OF. ASEO Y CAFET.'!$C$7</f>
        <v>0</v>
      </c>
      <c r="J58" s="140">
        <f>IFERROR(VLOOKUP($B58,'ARTICULOS DE OF. ASEO Y CAFET.'!$B66:$AF199,9,0),"-")</f>
        <v>0</v>
      </c>
      <c r="K58" s="140">
        <f>IFERROR(VLOOKUP($B58,'ARTICULOS DE OF. ASEO Y CAFET.'!$B66:$AF199,10,0),"-")</f>
        <v>0</v>
      </c>
      <c r="L58" s="140">
        <f>IFERROR(VLOOKUP($B58,'ARTICULOS DE OF. ASEO Y CAFET.'!$B66:$AF199,11,0),"-")</f>
        <v>0</v>
      </c>
      <c r="M58" s="140">
        <f>IFERROR(VLOOKUP($B58,'ARTICULOS DE OF. ASEO Y CAFET.'!$B66:$AF199,12,0),"-")</f>
        <v>0</v>
      </c>
      <c r="N58" s="141">
        <f>IFERROR(VLOOKUP($B58,'ARTICULOS DE OF. ASEO Y CAFET.'!$B66:$AF199,13,0),"-")</f>
        <v>0</v>
      </c>
      <c r="O58" s="140">
        <f>IFERROR(VLOOKUP($B58,'ARTICULOS DE OF. ASEO Y CAFET.'!$B66:$AF199,14,0),"-")</f>
        <v>0</v>
      </c>
      <c r="P58" s="140">
        <f>IFERROR(VLOOKUP($B58,'ARTICULOS DE OF. ASEO Y CAFET.'!$B66:$AF199,15,0),"-")</f>
        <v>0</v>
      </c>
      <c r="Q58" s="141">
        <f>IFERROR(VLOOKUP($B58,'ARTICULOS DE OF. ASEO Y CAFET.'!$B66:$AF199,16,0),"-")</f>
        <v>0</v>
      </c>
      <c r="R58" s="142">
        <f>IFERROR(VLOOKUP($B58,'ARTICULOS DE OF. ASEO Y CAFET.'!$B66:$AF199,17,0),"-")</f>
        <v>0</v>
      </c>
      <c r="S58" s="141">
        <f>IFERROR(VLOOKUP($B58,'ARTICULOS DE OF. ASEO Y CAFET.'!$B66:$AF199,18,0),"-")</f>
        <v>0</v>
      </c>
      <c r="T58" s="141">
        <f>IFERROR(VLOOKUP($B58,'ARTICULOS DE OF. ASEO Y CAFET.'!$B66:$AF199,19,0),"-")</f>
        <v>0</v>
      </c>
      <c r="U58" s="141">
        <f>IFERROR(VLOOKUP($B58,'ARTICULOS DE OF. ASEO Y CAFET.'!$B66:$AF199,20,0),"-")</f>
        <v>0</v>
      </c>
      <c r="V58" s="140">
        <f>IFERROR(VLOOKUP($B58,'ARTICULOS DE OF. ASEO Y CAFET.'!$B66:$AF199,21,0),"-")</f>
        <v>0</v>
      </c>
      <c r="W58" s="142">
        <f>IFERROR(VLOOKUP($B58,'ARTICULOS DE OF. ASEO Y CAFET.'!$B66:$AF199,22,0),"-")</f>
        <v>0</v>
      </c>
      <c r="X58" s="142">
        <f>IFERROR(VLOOKUP($B58,'ARTICULOS DE OF. ASEO Y CAFET.'!$B66:$AF199,23,0),"-")</f>
        <v>0</v>
      </c>
      <c r="Y58" s="142">
        <f>IFERROR(VLOOKUP($B58,'ARTICULOS DE OF. ASEO Y CAFET.'!$B66:$AF199,24,0),"-")</f>
        <v>0</v>
      </c>
      <c r="Z58" s="140">
        <f>IFERROR(VLOOKUP($B58,'ARTICULOS DE OF. ASEO Y CAFET.'!$B66:$AF199,25,0),"-")</f>
        <v>0</v>
      </c>
      <c r="AA58" s="140">
        <f>IFERROR(VLOOKUP($B58,'ARTICULOS DE OF. ASEO Y CAFET.'!$B66:$AF199,26,0),"-")</f>
        <v>0</v>
      </c>
      <c r="AB58" s="140">
        <f>IFERROR(VLOOKUP($B58,'ARTICULOS DE OF. ASEO Y CAFET.'!$B66:$AF199,27,0),"-")</f>
        <v>0</v>
      </c>
      <c r="AC58" s="140">
        <f>IFERROR(VLOOKUP($B58,'ARTICULOS DE OF. ASEO Y CAFET.'!$B66:$AF199,28,0),"-")</f>
        <v>0</v>
      </c>
      <c r="AD58" s="140">
        <f>IFERROR(VLOOKUP($B58,'ARTICULOS DE OF. ASEO Y CAFET.'!$B66:$AF199,29,0),"-")</f>
        <v>0</v>
      </c>
      <c r="AE58" s="140">
        <f>IFERROR(VLOOKUP($B58,'ARTICULOS DE OF. ASEO Y CAFET.'!$B66:$AF199,30,0),"-")</f>
        <v>0</v>
      </c>
      <c r="AF58" s="140">
        <f>IFERROR(VLOOKUP($B58,'ARTICULOS DE OF. ASEO Y CAFET.'!$B66:$AF199,31,0),"-")</f>
        <v>0</v>
      </c>
    </row>
    <row r="59" spans="1:32" s="71" customFormat="1" ht="26.25" customHeight="1" x14ac:dyDescent="0.2">
      <c r="A59" s="136">
        <f t="shared" si="0"/>
        <v>57</v>
      </c>
      <c r="B59" s="136" t="s">
        <v>122</v>
      </c>
      <c r="C59" s="137" t="s">
        <v>216</v>
      </c>
      <c r="D59" s="136" t="s">
        <v>284</v>
      </c>
      <c r="E59" s="143" t="s">
        <v>367</v>
      </c>
      <c r="F59" s="136" t="s">
        <v>28</v>
      </c>
      <c r="G59" s="139">
        <v>60</v>
      </c>
      <c r="H59" s="139">
        <f>'ARTICULOS DE OF. ASEO Y CAFET.'!$C$6</f>
        <v>0</v>
      </c>
      <c r="I59" s="139">
        <f>'ARTICULOS DE OF. ASEO Y CAFET.'!$C$7</f>
        <v>0</v>
      </c>
      <c r="J59" s="140">
        <f>IFERROR(VLOOKUP($B59,'ARTICULOS DE OF. ASEO Y CAFET.'!$B67:$AF200,9,0),"-")</f>
        <v>0</v>
      </c>
      <c r="K59" s="140">
        <f>IFERROR(VLOOKUP($B59,'ARTICULOS DE OF. ASEO Y CAFET.'!$B67:$AF200,10,0),"-")</f>
        <v>0</v>
      </c>
      <c r="L59" s="140">
        <f>IFERROR(VLOOKUP($B59,'ARTICULOS DE OF. ASEO Y CAFET.'!$B67:$AF200,11,0),"-")</f>
        <v>0</v>
      </c>
      <c r="M59" s="140">
        <f>IFERROR(VLOOKUP($B59,'ARTICULOS DE OF. ASEO Y CAFET.'!$B67:$AF200,12,0),"-")</f>
        <v>0</v>
      </c>
      <c r="N59" s="141">
        <f>IFERROR(VLOOKUP($B59,'ARTICULOS DE OF. ASEO Y CAFET.'!$B67:$AF200,13,0),"-")</f>
        <v>0</v>
      </c>
      <c r="O59" s="140">
        <f>IFERROR(VLOOKUP($B59,'ARTICULOS DE OF. ASEO Y CAFET.'!$B67:$AF200,14,0),"-")</f>
        <v>0</v>
      </c>
      <c r="P59" s="140">
        <f>IFERROR(VLOOKUP($B59,'ARTICULOS DE OF. ASEO Y CAFET.'!$B67:$AF200,15,0),"-")</f>
        <v>0</v>
      </c>
      <c r="Q59" s="141">
        <f>IFERROR(VLOOKUP($B59,'ARTICULOS DE OF. ASEO Y CAFET.'!$B67:$AF200,16,0),"-")</f>
        <v>0</v>
      </c>
      <c r="R59" s="142">
        <f>IFERROR(VLOOKUP($B59,'ARTICULOS DE OF. ASEO Y CAFET.'!$B67:$AF200,17,0),"-")</f>
        <v>0</v>
      </c>
      <c r="S59" s="141">
        <f>IFERROR(VLOOKUP($B59,'ARTICULOS DE OF. ASEO Y CAFET.'!$B67:$AF200,18,0),"-")</f>
        <v>0</v>
      </c>
      <c r="T59" s="141">
        <f>IFERROR(VLOOKUP($B59,'ARTICULOS DE OF. ASEO Y CAFET.'!$B67:$AF200,19,0),"-")</f>
        <v>0</v>
      </c>
      <c r="U59" s="141">
        <f>IFERROR(VLOOKUP($B59,'ARTICULOS DE OF. ASEO Y CAFET.'!$B67:$AF200,20,0),"-")</f>
        <v>0</v>
      </c>
      <c r="V59" s="140">
        <f>IFERROR(VLOOKUP($B59,'ARTICULOS DE OF. ASEO Y CAFET.'!$B67:$AF200,21,0),"-")</f>
        <v>0</v>
      </c>
      <c r="W59" s="142">
        <f>IFERROR(VLOOKUP($B59,'ARTICULOS DE OF. ASEO Y CAFET.'!$B67:$AF200,22,0),"-")</f>
        <v>0</v>
      </c>
      <c r="X59" s="142">
        <f>IFERROR(VLOOKUP($B59,'ARTICULOS DE OF. ASEO Y CAFET.'!$B67:$AF200,23,0),"-")</f>
        <v>0</v>
      </c>
      <c r="Y59" s="142">
        <f>IFERROR(VLOOKUP($B59,'ARTICULOS DE OF. ASEO Y CAFET.'!$B67:$AF200,24,0),"-")</f>
        <v>0</v>
      </c>
      <c r="Z59" s="140">
        <f>IFERROR(VLOOKUP($B59,'ARTICULOS DE OF. ASEO Y CAFET.'!$B67:$AF200,25,0),"-")</f>
        <v>0</v>
      </c>
      <c r="AA59" s="140">
        <f>IFERROR(VLOOKUP($B59,'ARTICULOS DE OF. ASEO Y CAFET.'!$B67:$AF200,26,0),"-")</f>
        <v>0</v>
      </c>
      <c r="AB59" s="140">
        <f>IFERROR(VLOOKUP($B59,'ARTICULOS DE OF. ASEO Y CAFET.'!$B67:$AF200,27,0),"-")</f>
        <v>0</v>
      </c>
      <c r="AC59" s="140">
        <f>IFERROR(VLOOKUP($B59,'ARTICULOS DE OF. ASEO Y CAFET.'!$B67:$AF200,28,0),"-")</f>
        <v>0</v>
      </c>
      <c r="AD59" s="140">
        <f>IFERROR(VLOOKUP($B59,'ARTICULOS DE OF. ASEO Y CAFET.'!$B67:$AF200,29,0),"-")</f>
        <v>0</v>
      </c>
      <c r="AE59" s="140">
        <f>IFERROR(VLOOKUP($B59,'ARTICULOS DE OF. ASEO Y CAFET.'!$B67:$AF200,30,0),"-")</f>
        <v>0</v>
      </c>
      <c r="AF59" s="140">
        <f>IFERROR(VLOOKUP($B59,'ARTICULOS DE OF. ASEO Y CAFET.'!$B67:$AF200,31,0),"-")</f>
        <v>0</v>
      </c>
    </row>
    <row r="60" spans="1:32" s="71" customFormat="1" ht="26.25" customHeight="1" x14ac:dyDescent="0.2">
      <c r="A60" s="136">
        <f t="shared" si="0"/>
        <v>58</v>
      </c>
      <c r="B60" s="136" t="s">
        <v>123</v>
      </c>
      <c r="C60" s="137" t="s">
        <v>217</v>
      </c>
      <c r="D60" s="136" t="s">
        <v>284</v>
      </c>
      <c r="E60" s="143" t="s">
        <v>368</v>
      </c>
      <c r="F60" s="136" t="s">
        <v>28</v>
      </c>
      <c r="G60" s="139">
        <v>8</v>
      </c>
      <c r="H60" s="139">
        <f>'ARTICULOS DE OF. ASEO Y CAFET.'!$C$6</f>
        <v>0</v>
      </c>
      <c r="I60" s="139">
        <f>'ARTICULOS DE OF. ASEO Y CAFET.'!$C$7</f>
        <v>0</v>
      </c>
      <c r="J60" s="140">
        <f>IFERROR(VLOOKUP($B60,'ARTICULOS DE OF. ASEO Y CAFET.'!$B68:$AF201,9,0),"-")</f>
        <v>0</v>
      </c>
      <c r="K60" s="140">
        <f>IFERROR(VLOOKUP($B60,'ARTICULOS DE OF. ASEO Y CAFET.'!$B68:$AF201,10,0),"-")</f>
        <v>0</v>
      </c>
      <c r="L60" s="140">
        <f>IFERROR(VLOOKUP($B60,'ARTICULOS DE OF. ASEO Y CAFET.'!$B68:$AF201,11,0),"-")</f>
        <v>0</v>
      </c>
      <c r="M60" s="140">
        <f>IFERROR(VLOOKUP($B60,'ARTICULOS DE OF. ASEO Y CAFET.'!$B68:$AF201,12,0),"-")</f>
        <v>0</v>
      </c>
      <c r="N60" s="141">
        <f>IFERROR(VLOOKUP($B60,'ARTICULOS DE OF. ASEO Y CAFET.'!$B68:$AF201,13,0),"-")</f>
        <v>0</v>
      </c>
      <c r="O60" s="140">
        <f>IFERROR(VLOOKUP($B60,'ARTICULOS DE OF. ASEO Y CAFET.'!$B68:$AF201,14,0),"-")</f>
        <v>0</v>
      </c>
      <c r="P60" s="140">
        <f>IFERROR(VLOOKUP($B60,'ARTICULOS DE OF. ASEO Y CAFET.'!$B68:$AF201,15,0),"-")</f>
        <v>0</v>
      </c>
      <c r="Q60" s="141">
        <f>IFERROR(VLOOKUP($B60,'ARTICULOS DE OF. ASEO Y CAFET.'!$B68:$AF201,16,0),"-")</f>
        <v>0</v>
      </c>
      <c r="R60" s="142">
        <f>IFERROR(VLOOKUP($B60,'ARTICULOS DE OF. ASEO Y CAFET.'!$B68:$AF201,17,0),"-")</f>
        <v>0</v>
      </c>
      <c r="S60" s="141">
        <f>IFERROR(VLOOKUP($B60,'ARTICULOS DE OF. ASEO Y CAFET.'!$B68:$AF201,18,0),"-")</f>
        <v>0</v>
      </c>
      <c r="T60" s="141">
        <f>IFERROR(VLOOKUP($B60,'ARTICULOS DE OF. ASEO Y CAFET.'!$B68:$AF201,19,0),"-")</f>
        <v>0</v>
      </c>
      <c r="U60" s="141">
        <f>IFERROR(VLOOKUP($B60,'ARTICULOS DE OF. ASEO Y CAFET.'!$B68:$AF201,20,0),"-")</f>
        <v>0</v>
      </c>
      <c r="V60" s="140">
        <f>IFERROR(VLOOKUP($B60,'ARTICULOS DE OF. ASEO Y CAFET.'!$B68:$AF201,21,0),"-")</f>
        <v>0</v>
      </c>
      <c r="W60" s="142">
        <f>IFERROR(VLOOKUP($B60,'ARTICULOS DE OF. ASEO Y CAFET.'!$B68:$AF201,22,0),"-")</f>
        <v>0</v>
      </c>
      <c r="X60" s="142">
        <f>IFERROR(VLOOKUP($B60,'ARTICULOS DE OF. ASEO Y CAFET.'!$B68:$AF201,23,0),"-")</f>
        <v>0</v>
      </c>
      <c r="Y60" s="142">
        <f>IFERROR(VLOOKUP($B60,'ARTICULOS DE OF. ASEO Y CAFET.'!$B68:$AF201,24,0),"-")</f>
        <v>0</v>
      </c>
      <c r="Z60" s="140">
        <f>IFERROR(VLOOKUP($B60,'ARTICULOS DE OF. ASEO Y CAFET.'!$B68:$AF201,25,0),"-")</f>
        <v>0</v>
      </c>
      <c r="AA60" s="140">
        <f>IFERROR(VLOOKUP($B60,'ARTICULOS DE OF. ASEO Y CAFET.'!$B68:$AF201,26,0),"-")</f>
        <v>0</v>
      </c>
      <c r="AB60" s="140">
        <f>IFERROR(VLOOKUP($B60,'ARTICULOS DE OF. ASEO Y CAFET.'!$B68:$AF201,27,0),"-")</f>
        <v>0</v>
      </c>
      <c r="AC60" s="140">
        <f>IFERROR(VLOOKUP($B60,'ARTICULOS DE OF. ASEO Y CAFET.'!$B68:$AF201,28,0),"-")</f>
        <v>0</v>
      </c>
      <c r="AD60" s="140">
        <f>IFERROR(VLOOKUP($B60,'ARTICULOS DE OF. ASEO Y CAFET.'!$B68:$AF201,29,0),"-")</f>
        <v>0</v>
      </c>
      <c r="AE60" s="140">
        <f>IFERROR(VLOOKUP($B60,'ARTICULOS DE OF. ASEO Y CAFET.'!$B68:$AF201,30,0),"-")</f>
        <v>0</v>
      </c>
      <c r="AF60" s="140">
        <f>IFERROR(VLOOKUP($B60,'ARTICULOS DE OF. ASEO Y CAFET.'!$B68:$AF201,31,0),"-")</f>
        <v>0</v>
      </c>
    </row>
    <row r="61" spans="1:32" s="71" customFormat="1" ht="26.25" customHeight="1" x14ac:dyDescent="0.2">
      <c r="A61" s="136">
        <f t="shared" si="0"/>
        <v>59</v>
      </c>
      <c r="B61" s="139" t="s">
        <v>124</v>
      </c>
      <c r="C61" s="144" t="s">
        <v>369</v>
      </c>
      <c r="D61" s="136" t="s">
        <v>284</v>
      </c>
      <c r="E61" s="138" t="s">
        <v>370</v>
      </c>
      <c r="F61" s="139" t="s">
        <v>28</v>
      </c>
      <c r="G61" s="139">
        <v>90</v>
      </c>
      <c r="H61" s="139">
        <f>'ARTICULOS DE OF. ASEO Y CAFET.'!$C$6</f>
        <v>0</v>
      </c>
      <c r="I61" s="139">
        <f>'ARTICULOS DE OF. ASEO Y CAFET.'!$C$7</f>
        <v>0</v>
      </c>
      <c r="J61" s="140">
        <f>IFERROR(VLOOKUP($B61,'ARTICULOS DE OF. ASEO Y CAFET.'!$B69:$AF202,9,0),"-")</f>
        <v>0</v>
      </c>
      <c r="K61" s="140">
        <f>IFERROR(VLOOKUP($B61,'ARTICULOS DE OF. ASEO Y CAFET.'!$B69:$AF202,10,0),"-")</f>
        <v>0</v>
      </c>
      <c r="L61" s="140">
        <f>IFERROR(VLOOKUP($B61,'ARTICULOS DE OF. ASEO Y CAFET.'!$B69:$AF202,11,0),"-")</f>
        <v>0</v>
      </c>
      <c r="M61" s="140">
        <f>IFERROR(VLOOKUP($B61,'ARTICULOS DE OF. ASEO Y CAFET.'!$B69:$AF202,12,0),"-")</f>
        <v>0</v>
      </c>
      <c r="N61" s="141">
        <f>IFERROR(VLOOKUP($B61,'ARTICULOS DE OF. ASEO Y CAFET.'!$B69:$AF202,13,0),"-")</f>
        <v>0</v>
      </c>
      <c r="O61" s="140">
        <f>IFERROR(VLOOKUP($B61,'ARTICULOS DE OF. ASEO Y CAFET.'!$B69:$AF202,14,0),"-")</f>
        <v>0</v>
      </c>
      <c r="P61" s="140">
        <f>IFERROR(VLOOKUP($B61,'ARTICULOS DE OF. ASEO Y CAFET.'!$B69:$AF202,15,0),"-")</f>
        <v>0</v>
      </c>
      <c r="Q61" s="141">
        <f>IFERROR(VLOOKUP($B61,'ARTICULOS DE OF. ASEO Y CAFET.'!$B69:$AF202,16,0),"-")</f>
        <v>0</v>
      </c>
      <c r="R61" s="142">
        <f>IFERROR(VLOOKUP($B61,'ARTICULOS DE OF. ASEO Y CAFET.'!$B69:$AF202,17,0),"-")</f>
        <v>0</v>
      </c>
      <c r="S61" s="141">
        <f>IFERROR(VLOOKUP($B61,'ARTICULOS DE OF. ASEO Y CAFET.'!$B69:$AF202,18,0),"-")</f>
        <v>0</v>
      </c>
      <c r="T61" s="141">
        <f>IFERROR(VLOOKUP($B61,'ARTICULOS DE OF. ASEO Y CAFET.'!$B69:$AF202,19,0),"-")</f>
        <v>0</v>
      </c>
      <c r="U61" s="141">
        <f>IFERROR(VLOOKUP($B61,'ARTICULOS DE OF. ASEO Y CAFET.'!$B69:$AF202,20,0),"-")</f>
        <v>0</v>
      </c>
      <c r="V61" s="140">
        <f>IFERROR(VLOOKUP($B61,'ARTICULOS DE OF. ASEO Y CAFET.'!$B69:$AF202,21,0),"-")</f>
        <v>0</v>
      </c>
      <c r="W61" s="142">
        <f>IFERROR(VLOOKUP($B61,'ARTICULOS DE OF. ASEO Y CAFET.'!$B69:$AF202,22,0),"-")</f>
        <v>0</v>
      </c>
      <c r="X61" s="142">
        <f>IFERROR(VLOOKUP($B61,'ARTICULOS DE OF. ASEO Y CAFET.'!$B69:$AF202,23,0),"-")</f>
        <v>0</v>
      </c>
      <c r="Y61" s="142">
        <f>IFERROR(VLOOKUP($B61,'ARTICULOS DE OF. ASEO Y CAFET.'!$B69:$AF202,24,0),"-")</f>
        <v>0</v>
      </c>
      <c r="Z61" s="140">
        <f>IFERROR(VLOOKUP($B61,'ARTICULOS DE OF. ASEO Y CAFET.'!$B69:$AF202,25,0),"-")</f>
        <v>0</v>
      </c>
      <c r="AA61" s="140">
        <f>IFERROR(VLOOKUP($B61,'ARTICULOS DE OF. ASEO Y CAFET.'!$B69:$AF202,26,0),"-")</f>
        <v>0</v>
      </c>
      <c r="AB61" s="140">
        <f>IFERROR(VLOOKUP($B61,'ARTICULOS DE OF. ASEO Y CAFET.'!$B69:$AF202,27,0),"-")</f>
        <v>0</v>
      </c>
      <c r="AC61" s="140">
        <f>IFERROR(VLOOKUP($B61,'ARTICULOS DE OF. ASEO Y CAFET.'!$B69:$AF202,28,0),"-")</f>
        <v>0</v>
      </c>
      <c r="AD61" s="140">
        <f>IFERROR(VLOOKUP($B61,'ARTICULOS DE OF. ASEO Y CAFET.'!$B69:$AF202,29,0),"-")</f>
        <v>0</v>
      </c>
      <c r="AE61" s="140">
        <f>IFERROR(VLOOKUP($B61,'ARTICULOS DE OF. ASEO Y CAFET.'!$B69:$AF202,30,0),"-")</f>
        <v>0</v>
      </c>
      <c r="AF61" s="140">
        <f>IFERROR(VLOOKUP($B61,'ARTICULOS DE OF. ASEO Y CAFET.'!$B69:$AF202,31,0),"-")</f>
        <v>0</v>
      </c>
    </row>
    <row r="62" spans="1:32" s="71" customFormat="1" ht="26.25" customHeight="1" x14ac:dyDescent="0.2">
      <c r="A62" s="136">
        <f t="shared" si="0"/>
        <v>60</v>
      </c>
      <c r="B62" s="136" t="s">
        <v>125</v>
      </c>
      <c r="C62" s="137" t="s">
        <v>218</v>
      </c>
      <c r="D62" s="136" t="s">
        <v>371</v>
      </c>
      <c r="E62" s="138" t="s">
        <v>372</v>
      </c>
      <c r="F62" s="136" t="s">
        <v>28</v>
      </c>
      <c r="G62" s="139">
        <v>40</v>
      </c>
      <c r="H62" s="139">
        <f>'ARTICULOS DE OF. ASEO Y CAFET.'!$C$6</f>
        <v>0</v>
      </c>
      <c r="I62" s="139">
        <f>'ARTICULOS DE OF. ASEO Y CAFET.'!$C$7</f>
        <v>0</v>
      </c>
      <c r="J62" s="140">
        <f>IFERROR(VLOOKUP($B62,'ARTICULOS DE OF. ASEO Y CAFET.'!$B70:$AF203,9,0),"-")</f>
        <v>0</v>
      </c>
      <c r="K62" s="140">
        <f>IFERROR(VLOOKUP($B62,'ARTICULOS DE OF. ASEO Y CAFET.'!$B70:$AF203,10,0),"-")</f>
        <v>0</v>
      </c>
      <c r="L62" s="140">
        <f>IFERROR(VLOOKUP($B62,'ARTICULOS DE OF. ASEO Y CAFET.'!$B70:$AF203,11,0),"-")</f>
        <v>0</v>
      </c>
      <c r="M62" s="140">
        <f>IFERROR(VLOOKUP($B62,'ARTICULOS DE OF. ASEO Y CAFET.'!$B70:$AF203,12,0),"-")</f>
        <v>0</v>
      </c>
      <c r="N62" s="141">
        <f>IFERROR(VLOOKUP($B62,'ARTICULOS DE OF. ASEO Y CAFET.'!$B70:$AF203,13,0),"-")</f>
        <v>0</v>
      </c>
      <c r="O62" s="140">
        <f>IFERROR(VLOOKUP($B62,'ARTICULOS DE OF. ASEO Y CAFET.'!$B70:$AF203,14,0),"-")</f>
        <v>0</v>
      </c>
      <c r="P62" s="140">
        <f>IFERROR(VLOOKUP($B62,'ARTICULOS DE OF. ASEO Y CAFET.'!$B70:$AF203,15,0),"-")</f>
        <v>0</v>
      </c>
      <c r="Q62" s="141">
        <f>IFERROR(VLOOKUP($B62,'ARTICULOS DE OF. ASEO Y CAFET.'!$B70:$AF203,16,0),"-")</f>
        <v>0</v>
      </c>
      <c r="R62" s="142">
        <f>IFERROR(VLOOKUP($B62,'ARTICULOS DE OF. ASEO Y CAFET.'!$B70:$AF203,17,0),"-")</f>
        <v>0</v>
      </c>
      <c r="S62" s="141">
        <f>IFERROR(VLOOKUP($B62,'ARTICULOS DE OF. ASEO Y CAFET.'!$B70:$AF203,18,0),"-")</f>
        <v>0</v>
      </c>
      <c r="T62" s="141">
        <f>IFERROR(VLOOKUP($B62,'ARTICULOS DE OF. ASEO Y CAFET.'!$B70:$AF203,19,0),"-")</f>
        <v>0</v>
      </c>
      <c r="U62" s="141">
        <f>IFERROR(VLOOKUP($B62,'ARTICULOS DE OF. ASEO Y CAFET.'!$B70:$AF203,20,0),"-")</f>
        <v>0</v>
      </c>
      <c r="V62" s="140">
        <f>IFERROR(VLOOKUP($B62,'ARTICULOS DE OF. ASEO Y CAFET.'!$B70:$AF203,21,0),"-")</f>
        <v>0</v>
      </c>
      <c r="W62" s="142">
        <f>IFERROR(VLOOKUP($B62,'ARTICULOS DE OF. ASEO Y CAFET.'!$B70:$AF203,22,0),"-")</f>
        <v>0</v>
      </c>
      <c r="X62" s="142">
        <f>IFERROR(VLOOKUP($B62,'ARTICULOS DE OF. ASEO Y CAFET.'!$B70:$AF203,23,0),"-")</f>
        <v>0</v>
      </c>
      <c r="Y62" s="142">
        <f>IFERROR(VLOOKUP($B62,'ARTICULOS DE OF. ASEO Y CAFET.'!$B70:$AF203,24,0),"-")</f>
        <v>0</v>
      </c>
      <c r="Z62" s="140">
        <f>IFERROR(VLOOKUP($B62,'ARTICULOS DE OF. ASEO Y CAFET.'!$B70:$AF203,25,0),"-")</f>
        <v>0</v>
      </c>
      <c r="AA62" s="140">
        <f>IFERROR(VLOOKUP($B62,'ARTICULOS DE OF. ASEO Y CAFET.'!$B70:$AF203,26,0),"-")</f>
        <v>0</v>
      </c>
      <c r="AB62" s="140">
        <f>IFERROR(VLOOKUP($B62,'ARTICULOS DE OF. ASEO Y CAFET.'!$B70:$AF203,27,0),"-")</f>
        <v>0</v>
      </c>
      <c r="AC62" s="140">
        <f>IFERROR(VLOOKUP($B62,'ARTICULOS DE OF. ASEO Y CAFET.'!$B70:$AF203,28,0),"-")</f>
        <v>0</v>
      </c>
      <c r="AD62" s="140">
        <f>IFERROR(VLOOKUP($B62,'ARTICULOS DE OF. ASEO Y CAFET.'!$B70:$AF203,29,0),"-")</f>
        <v>0</v>
      </c>
      <c r="AE62" s="140">
        <f>IFERROR(VLOOKUP($B62,'ARTICULOS DE OF. ASEO Y CAFET.'!$B70:$AF203,30,0),"-")</f>
        <v>0</v>
      </c>
      <c r="AF62" s="140">
        <f>IFERROR(VLOOKUP($B62,'ARTICULOS DE OF. ASEO Y CAFET.'!$B70:$AF203,31,0),"-")</f>
        <v>0</v>
      </c>
    </row>
    <row r="63" spans="1:32" s="71" customFormat="1" ht="26.25" customHeight="1" x14ac:dyDescent="0.2">
      <c r="A63" s="136">
        <f t="shared" si="0"/>
        <v>61</v>
      </c>
      <c r="B63" s="136" t="s">
        <v>126</v>
      </c>
      <c r="C63" s="137" t="s">
        <v>219</v>
      </c>
      <c r="D63" s="136" t="s">
        <v>284</v>
      </c>
      <c r="E63" s="138" t="s">
        <v>373</v>
      </c>
      <c r="F63" s="136" t="s">
        <v>28</v>
      </c>
      <c r="G63" s="139">
        <v>15</v>
      </c>
      <c r="H63" s="139">
        <f>'ARTICULOS DE OF. ASEO Y CAFET.'!$C$6</f>
        <v>0</v>
      </c>
      <c r="I63" s="139">
        <f>'ARTICULOS DE OF. ASEO Y CAFET.'!$C$7</f>
        <v>0</v>
      </c>
      <c r="J63" s="140">
        <f>IFERROR(VLOOKUP($B63,'ARTICULOS DE OF. ASEO Y CAFET.'!$B71:$AF204,9,0),"-")</f>
        <v>0</v>
      </c>
      <c r="K63" s="140">
        <f>IFERROR(VLOOKUP($B63,'ARTICULOS DE OF. ASEO Y CAFET.'!$B71:$AF204,10,0),"-")</f>
        <v>0</v>
      </c>
      <c r="L63" s="140">
        <f>IFERROR(VLOOKUP($B63,'ARTICULOS DE OF. ASEO Y CAFET.'!$B71:$AF204,11,0),"-")</f>
        <v>0</v>
      </c>
      <c r="M63" s="140">
        <f>IFERROR(VLOOKUP($B63,'ARTICULOS DE OF. ASEO Y CAFET.'!$B71:$AF204,12,0),"-")</f>
        <v>0</v>
      </c>
      <c r="N63" s="141">
        <f>IFERROR(VLOOKUP($B63,'ARTICULOS DE OF. ASEO Y CAFET.'!$B71:$AF204,13,0),"-")</f>
        <v>0</v>
      </c>
      <c r="O63" s="140">
        <f>IFERROR(VLOOKUP($B63,'ARTICULOS DE OF. ASEO Y CAFET.'!$B71:$AF204,14,0),"-")</f>
        <v>0</v>
      </c>
      <c r="P63" s="140">
        <f>IFERROR(VLOOKUP($B63,'ARTICULOS DE OF. ASEO Y CAFET.'!$B71:$AF204,15,0),"-")</f>
        <v>0</v>
      </c>
      <c r="Q63" s="141">
        <f>IFERROR(VLOOKUP($B63,'ARTICULOS DE OF. ASEO Y CAFET.'!$B71:$AF204,16,0),"-")</f>
        <v>0</v>
      </c>
      <c r="R63" s="142">
        <f>IFERROR(VLOOKUP($B63,'ARTICULOS DE OF. ASEO Y CAFET.'!$B71:$AF204,17,0),"-")</f>
        <v>0</v>
      </c>
      <c r="S63" s="141">
        <f>IFERROR(VLOOKUP($B63,'ARTICULOS DE OF. ASEO Y CAFET.'!$B71:$AF204,18,0),"-")</f>
        <v>0</v>
      </c>
      <c r="T63" s="141">
        <f>IFERROR(VLOOKUP($B63,'ARTICULOS DE OF. ASEO Y CAFET.'!$B71:$AF204,19,0),"-")</f>
        <v>0</v>
      </c>
      <c r="U63" s="141">
        <f>IFERROR(VLOOKUP($B63,'ARTICULOS DE OF. ASEO Y CAFET.'!$B71:$AF204,20,0),"-")</f>
        <v>0</v>
      </c>
      <c r="V63" s="140">
        <f>IFERROR(VLOOKUP($B63,'ARTICULOS DE OF. ASEO Y CAFET.'!$B71:$AF204,21,0),"-")</f>
        <v>0</v>
      </c>
      <c r="W63" s="142">
        <f>IFERROR(VLOOKUP($B63,'ARTICULOS DE OF. ASEO Y CAFET.'!$B71:$AF204,22,0),"-")</f>
        <v>0</v>
      </c>
      <c r="X63" s="142">
        <f>IFERROR(VLOOKUP($B63,'ARTICULOS DE OF. ASEO Y CAFET.'!$B71:$AF204,23,0),"-")</f>
        <v>0</v>
      </c>
      <c r="Y63" s="142">
        <f>IFERROR(VLOOKUP($B63,'ARTICULOS DE OF. ASEO Y CAFET.'!$B71:$AF204,24,0),"-")</f>
        <v>0</v>
      </c>
      <c r="Z63" s="140">
        <f>IFERROR(VLOOKUP($B63,'ARTICULOS DE OF. ASEO Y CAFET.'!$B71:$AF204,25,0),"-")</f>
        <v>0</v>
      </c>
      <c r="AA63" s="140">
        <f>IFERROR(VLOOKUP($B63,'ARTICULOS DE OF. ASEO Y CAFET.'!$B71:$AF204,26,0),"-")</f>
        <v>0</v>
      </c>
      <c r="AB63" s="140">
        <f>IFERROR(VLOOKUP($B63,'ARTICULOS DE OF. ASEO Y CAFET.'!$B71:$AF204,27,0),"-")</f>
        <v>0</v>
      </c>
      <c r="AC63" s="140">
        <f>IFERROR(VLOOKUP($B63,'ARTICULOS DE OF. ASEO Y CAFET.'!$B71:$AF204,28,0),"-")</f>
        <v>0</v>
      </c>
      <c r="AD63" s="140">
        <f>IFERROR(VLOOKUP($B63,'ARTICULOS DE OF. ASEO Y CAFET.'!$B71:$AF204,29,0),"-")</f>
        <v>0</v>
      </c>
      <c r="AE63" s="140">
        <f>IFERROR(VLOOKUP($B63,'ARTICULOS DE OF. ASEO Y CAFET.'!$B71:$AF204,30,0),"-")</f>
        <v>0</v>
      </c>
      <c r="AF63" s="140">
        <f>IFERROR(VLOOKUP($B63,'ARTICULOS DE OF. ASEO Y CAFET.'!$B71:$AF204,31,0),"-")</f>
        <v>0</v>
      </c>
    </row>
    <row r="64" spans="1:32" s="71" customFormat="1" ht="26.25" customHeight="1" x14ac:dyDescent="0.2">
      <c r="A64" s="136">
        <f t="shared" si="0"/>
        <v>62</v>
      </c>
      <c r="B64" s="136" t="s">
        <v>127</v>
      </c>
      <c r="C64" s="137" t="s">
        <v>220</v>
      </c>
      <c r="D64" s="136" t="s">
        <v>284</v>
      </c>
      <c r="E64" s="138" t="s">
        <v>374</v>
      </c>
      <c r="F64" s="136" t="s">
        <v>28</v>
      </c>
      <c r="G64" s="139">
        <v>10</v>
      </c>
      <c r="H64" s="139">
        <f>'ARTICULOS DE OF. ASEO Y CAFET.'!$C$6</f>
        <v>0</v>
      </c>
      <c r="I64" s="139">
        <f>'ARTICULOS DE OF. ASEO Y CAFET.'!$C$7</f>
        <v>0</v>
      </c>
      <c r="J64" s="140">
        <f>IFERROR(VLOOKUP($B64,'ARTICULOS DE OF. ASEO Y CAFET.'!$B72:$AF205,9,0),"-")</f>
        <v>0</v>
      </c>
      <c r="K64" s="140">
        <f>IFERROR(VLOOKUP($B64,'ARTICULOS DE OF. ASEO Y CAFET.'!$B72:$AF205,10,0),"-")</f>
        <v>0</v>
      </c>
      <c r="L64" s="140">
        <f>IFERROR(VLOOKUP($B64,'ARTICULOS DE OF. ASEO Y CAFET.'!$B72:$AF205,11,0),"-")</f>
        <v>0</v>
      </c>
      <c r="M64" s="140">
        <f>IFERROR(VLOOKUP($B64,'ARTICULOS DE OF. ASEO Y CAFET.'!$B72:$AF205,12,0),"-")</f>
        <v>0</v>
      </c>
      <c r="N64" s="141">
        <f>IFERROR(VLOOKUP($B64,'ARTICULOS DE OF. ASEO Y CAFET.'!$B72:$AF205,13,0),"-")</f>
        <v>0</v>
      </c>
      <c r="O64" s="140">
        <f>IFERROR(VLOOKUP($B64,'ARTICULOS DE OF. ASEO Y CAFET.'!$B72:$AF205,14,0),"-")</f>
        <v>0</v>
      </c>
      <c r="P64" s="140">
        <f>IFERROR(VLOOKUP($B64,'ARTICULOS DE OF. ASEO Y CAFET.'!$B72:$AF205,15,0),"-")</f>
        <v>0</v>
      </c>
      <c r="Q64" s="141">
        <f>IFERROR(VLOOKUP($B64,'ARTICULOS DE OF. ASEO Y CAFET.'!$B72:$AF205,16,0),"-")</f>
        <v>0</v>
      </c>
      <c r="R64" s="142">
        <f>IFERROR(VLOOKUP($B64,'ARTICULOS DE OF. ASEO Y CAFET.'!$B72:$AF205,17,0),"-")</f>
        <v>0</v>
      </c>
      <c r="S64" s="141">
        <f>IFERROR(VLOOKUP($B64,'ARTICULOS DE OF. ASEO Y CAFET.'!$B72:$AF205,18,0),"-")</f>
        <v>0</v>
      </c>
      <c r="T64" s="141">
        <f>IFERROR(VLOOKUP($B64,'ARTICULOS DE OF. ASEO Y CAFET.'!$B72:$AF205,19,0),"-")</f>
        <v>0</v>
      </c>
      <c r="U64" s="141">
        <f>IFERROR(VLOOKUP($B64,'ARTICULOS DE OF. ASEO Y CAFET.'!$B72:$AF205,20,0),"-")</f>
        <v>0</v>
      </c>
      <c r="V64" s="140">
        <f>IFERROR(VLOOKUP($B64,'ARTICULOS DE OF. ASEO Y CAFET.'!$B72:$AF205,21,0),"-")</f>
        <v>0</v>
      </c>
      <c r="W64" s="142">
        <f>IFERROR(VLOOKUP($B64,'ARTICULOS DE OF. ASEO Y CAFET.'!$B72:$AF205,22,0),"-")</f>
        <v>0</v>
      </c>
      <c r="X64" s="142">
        <f>IFERROR(VLOOKUP($B64,'ARTICULOS DE OF. ASEO Y CAFET.'!$B72:$AF205,23,0),"-")</f>
        <v>0</v>
      </c>
      <c r="Y64" s="142">
        <f>IFERROR(VLOOKUP($B64,'ARTICULOS DE OF. ASEO Y CAFET.'!$B72:$AF205,24,0),"-")</f>
        <v>0</v>
      </c>
      <c r="Z64" s="140">
        <f>IFERROR(VLOOKUP($B64,'ARTICULOS DE OF. ASEO Y CAFET.'!$B72:$AF205,25,0),"-")</f>
        <v>0</v>
      </c>
      <c r="AA64" s="140">
        <f>IFERROR(VLOOKUP($B64,'ARTICULOS DE OF. ASEO Y CAFET.'!$B72:$AF205,26,0),"-")</f>
        <v>0</v>
      </c>
      <c r="AB64" s="140">
        <f>IFERROR(VLOOKUP($B64,'ARTICULOS DE OF. ASEO Y CAFET.'!$B72:$AF205,27,0),"-")</f>
        <v>0</v>
      </c>
      <c r="AC64" s="140">
        <f>IFERROR(VLOOKUP($B64,'ARTICULOS DE OF. ASEO Y CAFET.'!$B72:$AF205,28,0),"-")</f>
        <v>0</v>
      </c>
      <c r="AD64" s="140">
        <f>IFERROR(VLOOKUP($B64,'ARTICULOS DE OF. ASEO Y CAFET.'!$B72:$AF205,29,0),"-")</f>
        <v>0</v>
      </c>
      <c r="AE64" s="140">
        <f>IFERROR(VLOOKUP($B64,'ARTICULOS DE OF. ASEO Y CAFET.'!$B72:$AF205,30,0),"-")</f>
        <v>0</v>
      </c>
      <c r="AF64" s="140">
        <f>IFERROR(VLOOKUP($B64,'ARTICULOS DE OF. ASEO Y CAFET.'!$B72:$AF205,31,0),"-")</f>
        <v>0</v>
      </c>
    </row>
    <row r="65" spans="1:32" s="71" customFormat="1" ht="26.25" customHeight="1" x14ac:dyDescent="0.2">
      <c r="A65" s="136">
        <f t="shared" si="0"/>
        <v>63</v>
      </c>
      <c r="B65" s="136" t="s">
        <v>54</v>
      </c>
      <c r="C65" s="137" t="s">
        <v>154</v>
      </c>
      <c r="D65" s="136" t="s">
        <v>284</v>
      </c>
      <c r="E65" s="138" t="s">
        <v>375</v>
      </c>
      <c r="F65" s="136" t="s">
        <v>28</v>
      </c>
      <c r="G65" s="139">
        <v>50</v>
      </c>
      <c r="H65" s="139">
        <f>'ARTICULOS DE OF. ASEO Y CAFET.'!$C$6</f>
        <v>0</v>
      </c>
      <c r="I65" s="139">
        <f>'ARTICULOS DE OF. ASEO Y CAFET.'!$C$7</f>
        <v>0</v>
      </c>
      <c r="J65" s="140">
        <f>IFERROR(VLOOKUP($B65,'ARTICULOS DE OF. ASEO Y CAFET.'!$B73:$AF206,9,0),"-")</f>
        <v>0</v>
      </c>
      <c r="K65" s="140">
        <f>IFERROR(VLOOKUP($B65,'ARTICULOS DE OF. ASEO Y CAFET.'!$B73:$AF206,10,0),"-")</f>
        <v>0</v>
      </c>
      <c r="L65" s="140">
        <f>IFERROR(VLOOKUP($B65,'ARTICULOS DE OF. ASEO Y CAFET.'!$B73:$AF206,11,0),"-")</f>
        <v>0</v>
      </c>
      <c r="M65" s="140">
        <f>IFERROR(VLOOKUP($B65,'ARTICULOS DE OF. ASEO Y CAFET.'!$B73:$AF206,12,0),"-")</f>
        <v>0</v>
      </c>
      <c r="N65" s="141">
        <f>IFERROR(VLOOKUP($B65,'ARTICULOS DE OF. ASEO Y CAFET.'!$B73:$AF206,13,0),"-")</f>
        <v>0</v>
      </c>
      <c r="O65" s="140">
        <f>IFERROR(VLOOKUP($B65,'ARTICULOS DE OF. ASEO Y CAFET.'!$B73:$AF206,14,0),"-")</f>
        <v>0</v>
      </c>
      <c r="P65" s="140">
        <f>IFERROR(VLOOKUP($B65,'ARTICULOS DE OF. ASEO Y CAFET.'!$B73:$AF206,15,0),"-")</f>
        <v>0</v>
      </c>
      <c r="Q65" s="141">
        <f>IFERROR(VLOOKUP($B65,'ARTICULOS DE OF. ASEO Y CAFET.'!$B73:$AF206,16,0),"-")</f>
        <v>0</v>
      </c>
      <c r="R65" s="142">
        <f>IFERROR(VLOOKUP($B65,'ARTICULOS DE OF. ASEO Y CAFET.'!$B73:$AF206,17,0),"-")</f>
        <v>0</v>
      </c>
      <c r="S65" s="141">
        <f>IFERROR(VLOOKUP($B65,'ARTICULOS DE OF. ASEO Y CAFET.'!$B73:$AF206,18,0),"-")</f>
        <v>0</v>
      </c>
      <c r="T65" s="141">
        <f>IFERROR(VLOOKUP($B65,'ARTICULOS DE OF. ASEO Y CAFET.'!$B73:$AF206,19,0),"-")</f>
        <v>0</v>
      </c>
      <c r="U65" s="141">
        <f>IFERROR(VLOOKUP($B65,'ARTICULOS DE OF. ASEO Y CAFET.'!$B73:$AF206,20,0),"-")</f>
        <v>0</v>
      </c>
      <c r="V65" s="140">
        <f>IFERROR(VLOOKUP($B65,'ARTICULOS DE OF. ASEO Y CAFET.'!$B73:$AF206,21,0),"-")</f>
        <v>0</v>
      </c>
      <c r="W65" s="142">
        <f>IFERROR(VLOOKUP($B65,'ARTICULOS DE OF. ASEO Y CAFET.'!$B73:$AF206,22,0),"-")</f>
        <v>0</v>
      </c>
      <c r="X65" s="142">
        <f>IFERROR(VLOOKUP($B65,'ARTICULOS DE OF. ASEO Y CAFET.'!$B73:$AF206,23,0),"-")</f>
        <v>0</v>
      </c>
      <c r="Y65" s="142">
        <f>IFERROR(VLOOKUP($B65,'ARTICULOS DE OF. ASEO Y CAFET.'!$B73:$AF206,24,0),"-")</f>
        <v>0</v>
      </c>
      <c r="Z65" s="140">
        <f>IFERROR(VLOOKUP($B65,'ARTICULOS DE OF. ASEO Y CAFET.'!$B73:$AF206,25,0),"-")</f>
        <v>0</v>
      </c>
      <c r="AA65" s="140">
        <f>IFERROR(VLOOKUP($B65,'ARTICULOS DE OF. ASEO Y CAFET.'!$B73:$AF206,26,0),"-")</f>
        <v>0</v>
      </c>
      <c r="AB65" s="140">
        <f>IFERROR(VLOOKUP($B65,'ARTICULOS DE OF. ASEO Y CAFET.'!$B73:$AF206,27,0),"-")</f>
        <v>0</v>
      </c>
      <c r="AC65" s="140">
        <f>IFERROR(VLOOKUP($B65,'ARTICULOS DE OF. ASEO Y CAFET.'!$B73:$AF206,28,0),"-")</f>
        <v>0</v>
      </c>
      <c r="AD65" s="140">
        <f>IFERROR(VLOOKUP($B65,'ARTICULOS DE OF. ASEO Y CAFET.'!$B73:$AF206,29,0),"-")</f>
        <v>0</v>
      </c>
      <c r="AE65" s="140">
        <f>IFERROR(VLOOKUP($B65,'ARTICULOS DE OF. ASEO Y CAFET.'!$B73:$AF206,30,0),"-")</f>
        <v>0</v>
      </c>
      <c r="AF65" s="140">
        <f>IFERROR(VLOOKUP($B65,'ARTICULOS DE OF. ASEO Y CAFET.'!$B73:$AF206,31,0),"-")</f>
        <v>0</v>
      </c>
    </row>
    <row r="66" spans="1:32" s="71" customFormat="1" ht="26.25" customHeight="1" x14ac:dyDescent="0.2">
      <c r="A66" s="136">
        <f t="shared" si="0"/>
        <v>64</v>
      </c>
      <c r="B66" s="139" t="s">
        <v>134</v>
      </c>
      <c r="C66" s="144" t="s">
        <v>263</v>
      </c>
      <c r="D66" s="136" t="s">
        <v>284</v>
      </c>
      <c r="E66" s="143" t="s">
        <v>376</v>
      </c>
      <c r="F66" s="139" t="s">
        <v>28</v>
      </c>
      <c r="G66" s="139">
        <v>30</v>
      </c>
      <c r="H66" s="139">
        <f>'ARTICULOS DE OF. ASEO Y CAFET.'!$C$6</f>
        <v>0</v>
      </c>
      <c r="I66" s="139">
        <f>'ARTICULOS DE OF. ASEO Y CAFET.'!$C$7</f>
        <v>0</v>
      </c>
      <c r="J66" s="140">
        <f>IFERROR(VLOOKUP($B66,'ARTICULOS DE OF. ASEO Y CAFET.'!$B74:$AF207,9,0),"-")</f>
        <v>0</v>
      </c>
      <c r="K66" s="140">
        <f>IFERROR(VLOOKUP($B66,'ARTICULOS DE OF. ASEO Y CAFET.'!$B74:$AF207,10,0),"-")</f>
        <v>0</v>
      </c>
      <c r="L66" s="140">
        <f>IFERROR(VLOOKUP($B66,'ARTICULOS DE OF. ASEO Y CAFET.'!$B74:$AF207,11,0),"-")</f>
        <v>0</v>
      </c>
      <c r="M66" s="140">
        <f>IFERROR(VLOOKUP($B66,'ARTICULOS DE OF. ASEO Y CAFET.'!$B74:$AF207,12,0),"-")</f>
        <v>0</v>
      </c>
      <c r="N66" s="141">
        <f>IFERROR(VLOOKUP($B66,'ARTICULOS DE OF. ASEO Y CAFET.'!$B74:$AF207,13,0),"-")</f>
        <v>0</v>
      </c>
      <c r="O66" s="140">
        <f>IFERROR(VLOOKUP($B66,'ARTICULOS DE OF. ASEO Y CAFET.'!$B74:$AF207,14,0),"-")</f>
        <v>0</v>
      </c>
      <c r="P66" s="140">
        <f>IFERROR(VLOOKUP($B66,'ARTICULOS DE OF. ASEO Y CAFET.'!$B74:$AF207,15,0),"-")</f>
        <v>0</v>
      </c>
      <c r="Q66" s="141">
        <f>IFERROR(VLOOKUP($B66,'ARTICULOS DE OF. ASEO Y CAFET.'!$B74:$AF207,16,0),"-")</f>
        <v>0</v>
      </c>
      <c r="R66" s="142">
        <f>IFERROR(VLOOKUP($B66,'ARTICULOS DE OF. ASEO Y CAFET.'!$B74:$AF207,17,0),"-")</f>
        <v>0</v>
      </c>
      <c r="S66" s="141">
        <f>IFERROR(VLOOKUP($B66,'ARTICULOS DE OF. ASEO Y CAFET.'!$B74:$AF207,18,0),"-")</f>
        <v>0</v>
      </c>
      <c r="T66" s="141">
        <f>IFERROR(VLOOKUP($B66,'ARTICULOS DE OF. ASEO Y CAFET.'!$B74:$AF207,19,0),"-")</f>
        <v>0</v>
      </c>
      <c r="U66" s="141">
        <f>IFERROR(VLOOKUP($B66,'ARTICULOS DE OF. ASEO Y CAFET.'!$B74:$AF207,20,0),"-")</f>
        <v>0</v>
      </c>
      <c r="V66" s="140">
        <f>IFERROR(VLOOKUP($B66,'ARTICULOS DE OF. ASEO Y CAFET.'!$B74:$AF207,21,0),"-")</f>
        <v>0</v>
      </c>
      <c r="W66" s="142">
        <f>IFERROR(VLOOKUP($B66,'ARTICULOS DE OF. ASEO Y CAFET.'!$B74:$AF207,22,0),"-")</f>
        <v>0</v>
      </c>
      <c r="X66" s="142">
        <f>IFERROR(VLOOKUP($B66,'ARTICULOS DE OF. ASEO Y CAFET.'!$B74:$AF207,23,0),"-")</f>
        <v>0</v>
      </c>
      <c r="Y66" s="142">
        <f>IFERROR(VLOOKUP($B66,'ARTICULOS DE OF. ASEO Y CAFET.'!$B74:$AF207,24,0),"-")</f>
        <v>0</v>
      </c>
      <c r="Z66" s="140">
        <f>IFERROR(VLOOKUP($B66,'ARTICULOS DE OF. ASEO Y CAFET.'!$B74:$AF207,25,0),"-")</f>
        <v>0</v>
      </c>
      <c r="AA66" s="140">
        <f>IFERROR(VLOOKUP($B66,'ARTICULOS DE OF. ASEO Y CAFET.'!$B74:$AF207,26,0),"-")</f>
        <v>0</v>
      </c>
      <c r="AB66" s="140">
        <f>IFERROR(VLOOKUP($B66,'ARTICULOS DE OF. ASEO Y CAFET.'!$B74:$AF207,27,0),"-")</f>
        <v>0</v>
      </c>
      <c r="AC66" s="140">
        <f>IFERROR(VLOOKUP($B66,'ARTICULOS DE OF. ASEO Y CAFET.'!$B74:$AF207,28,0),"-")</f>
        <v>0</v>
      </c>
      <c r="AD66" s="140">
        <f>IFERROR(VLOOKUP($B66,'ARTICULOS DE OF. ASEO Y CAFET.'!$B74:$AF207,29,0),"-")</f>
        <v>0</v>
      </c>
      <c r="AE66" s="140">
        <f>IFERROR(VLOOKUP($B66,'ARTICULOS DE OF. ASEO Y CAFET.'!$B74:$AF207,30,0),"-")</f>
        <v>0</v>
      </c>
      <c r="AF66" s="140">
        <f>IFERROR(VLOOKUP($B66,'ARTICULOS DE OF. ASEO Y CAFET.'!$B74:$AF207,31,0),"-")</f>
        <v>0</v>
      </c>
    </row>
    <row r="67" spans="1:32" s="71" customFormat="1" ht="26.25" customHeight="1" x14ac:dyDescent="0.2">
      <c r="A67" s="136">
        <f t="shared" si="0"/>
        <v>65</v>
      </c>
      <c r="B67" s="136" t="s">
        <v>100</v>
      </c>
      <c r="C67" s="137" t="s">
        <v>195</v>
      </c>
      <c r="D67" s="136" t="s">
        <v>377</v>
      </c>
      <c r="E67" s="138" t="s">
        <v>378</v>
      </c>
      <c r="F67" s="136" t="s">
        <v>28</v>
      </c>
      <c r="G67" s="139">
        <v>30</v>
      </c>
      <c r="H67" s="139">
        <f>'ARTICULOS DE OF. ASEO Y CAFET.'!$C$6</f>
        <v>0</v>
      </c>
      <c r="I67" s="139">
        <f>'ARTICULOS DE OF. ASEO Y CAFET.'!$C$7</f>
        <v>0</v>
      </c>
      <c r="J67" s="140">
        <f>IFERROR(VLOOKUP($B67,'ARTICULOS DE OF. ASEO Y CAFET.'!$B75:$AF208,9,0),"-")</f>
        <v>0</v>
      </c>
      <c r="K67" s="140">
        <f>IFERROR(VLOOKUP($B67,'ARTICULOS DE OF. ASEO Y CAFET.'!$B75:$AF208,10,0),"-")</f>
        <v>0</v>
      </c>
      <c r="L67" s="140">
        <f>IFERROR(VLOOKUP($B67,'ARTICULOS DE OF. ASEO Y CAFET.'!$B75:$AF208,11,0),"-")</f>
        <v>0</v>
      </c>
      <c r="M67" s="140">
        <f>IFERROR(VLOOKUP($B67,'ARTICULOS DE OF. ASEO Y CAFET.'!$B75:$AF208,12,0),"-")</f>
        <v>0</v>
      </c>
      <c r="N67" s="141">
        <f>IFERROR(VLOOKUP($B67,'ARTICULOS DE OF. ASEO Y CAFET.'!$B75:$AF208,13,0),"-")</f>
        <v>0</v>
      </c>
      <c r="O67" s="140">
        <f>IFERROR(VLOOKUP($B67,'ARTICULOS DE OF. ASEO Y CAFET.'!$B75:$AF208,14,0),"-")</f>
        <v>0</v>
      </c>
      <c r="P67" s="140">
        <f>IFERROR(VLOOKUP($B67,'ARTICULOS DE OF. ASEO Y CAFET.'!$B75:$AF208,15,0),"-")</f>
        <v>0</v>
      </c>
      <c r="Q67" s="141">
        <f>IFERROR(VLOOKUP($B67,'ARTICULOS DE OF. ASEO Y CAFET.'!$B75:$AF208,16,0),"-")</f>
        <v>0</v>
      </c>
      <c r="R67" s="142">
        <f>IFERROR(VLOOKUP($B67,'ARTICULOS DE OF. ASEO Y CAFET.'!$B75:$AF208,17,0),"-")</f>
        <v>0</v>
      </c>
      <c r="S67" s="141">
        <f>IFERROR(VLOOKUP($B67,'ARTICULOS DE OF. ASEO Y CAFET.'!$B75:$AF208,18,0),"-")</f>
        <v>0</v>
      </c>
      <c r="T67" s="141">
        <f>IFERROR(VLOOKUP($B67,'ARTICULOS DE OF. ASEO Y CAFET.'!$B75:$AF208,19,0),"-")</f>
        <v>0</v>
      </c>
      <c r="U67" s="141">
        <f>IFERROR(VLOOKUP($B67,'ARTICULOS DE OF. ASEO Y CAFET.'!$B75:$AF208,20,0),"-")</f>
        <v>0</v>
      </c>
      <c r="V67" s="140">
        <f>IFERROR(VLOOKUP($B67,'ARTICULOS DE OF. ASEO Y CAFET.'!$B75:$AF208,21,0),"-")</f>
        <v>0</v>
      </c>
      <c r="W67" s="142">
        <f>IFERROR(VLOOKUP($B67,'ARTICULOS DE OF. ASEO Y CAFET.'!$B75:$AF208,22,0),"-")</f>
        <v>0</v>
      </c>
      <c r="X67" s="142">
        <f>IFERROR(VLOOKUP($B67,'ARTICULOS DE OF. ASEO Y CAFET.'!$B75:$AF208,23,0),"-")</f>
        <v>0</v>
      </c>
      <c r="Y67" s="142">
        <f>IFERROR(VLOOKUP($B67,'ARTICULOS DE OF. ASEO Y CAFET.'!$B75:$AF208,24,0),"-")</f>
        <v>0</v>
      </c>
      <c r="Z67" s="140">
        <f>IFERROR(VLOOKUP($B67,'ARTICULOS DE OF. ASEO Y CAFET.'!$B75:$AF208,25,0),"-")</f>
        <v>0</v>
      </c>
      <c r="AA67" s="140">
        <f>IFERROR(VLOOKUP($B67,'ARTICULOS DE OF. ASEO Y CAFET.'!$B75:$AF208,26,0),"-")</f>
        <v>0</v>
      </c>
      <c r="AB67" s="140">
        <f>IFERROR(VLOOKUP($B67,'ARTICULOS DE OF. ASEO Y CAFET.'!$B75:$AF208,27,0),"-")</f>
        <v>0</v>
      </c>
      <c r="AC67" s="140">
        <f>IFERROR(VLOOKUP($B67,'ARTICULOS DE OF. ASEO Y CAFET.'!$B75:$AF208,28,0),"-")</f>
        <v>0</v>
      </c>
      <c r="AD67" s="140">
        <f>IFERROR(VLOOKUP($B67,'ARTICULOS DE OF. ASEO Y CAFET.'!$B75:$AF208,29,0),"-")</f>
        <v>0</v>
      </c>
      <c r="AE67" s="140">
        <f>IFERROR(VLOOKUP($B67,'ARTICULOS DE OF. ASEO Y CAFET.'!$B75:$AF208,30,0),"-")</f>
        <v>0</v>
      </c>
      <c r="AF67" s="140">
        <f>IFERROR(VLOOKUP($B67,'ARTICULOS DE OF. ASEO Y CAFET.'!$B75:$AF208,31,0),"-")</f>
        <v>0</v>
      </c>
    </row>
    <row r="68" spans="1:32" s="71" customFormat="1" ht="26.25" customHeight="1" x14ac:dyDescent="0.2">
      <c r="A68" s="136">
        <f t="shared" si="0"/>
        <v>66</v>
      </c>
      <c r="B68" s="136" t="s">
        <v>254</v>
      </c>
      <c r="C68" s="137" t="s">
        <v>262</v>
      </c>
      <c r="D68" s="136" t="s">
        <v>379</v>
      </c>
      <c r="E68" s="138" t="s">
        <v>380</v>
      </c>
      <c r="F68" s="136" t="s">
        <v>28</v>
      </c>
      <c r="G68" s="139">
        <v>1200</v>
      </c>
      <c r="H68" s="139">
        <f>'ARTICULOS DE OF. ASEO Y CAFET.'!$C$6</f>
        <v>0</v>
      </c>
      <c r="I68" s="139">
        <f>'ARTICULOS DE OF. ASEO Y CAFET.'!$C$7</f>
        <v>0</v>
      </c>
      <c r="J68" s="140">
        <f>IFERROR(VLOOKUP($B68,'ARTICULOS DE OF. ASEO Y CAFET.'!$B76:$AF209,9,0),"-")</f>
        <v>0</v>
      </c>
      <c r="K68" s="140">
        <f>IFERROR(VLOOKUP($B68,'ARTICULOS DE OF. ASEO Y CAFET.'!$B76:$AF209,10,0),"-")</f>
        <v>0</v>
      </c>
      <c r="L68" s="140">
        <f>IFERROR(VLOOKUP($B68,'ARTICULOS DE OF. ASEO Y CAFET.'!$B76:$AF209,11,0),"-")</f>
        <v>0</v>
      </c>
      <c r="M68" s="140">
        <f>IFERROR(VLOOKUP($B68,'ARTICULOS DE OF. ASEO Y CAFET.'!$B76:$AF209,12,0),"-")</f>
        <v>0</v>
      </c>
      <c r="N68" s="141">
        <f>IFERROR(VLOOKUP($B68,'ARTICULOS DE OF. ASEO Y CAFET.'!$B76:$AF209,13,0),"-")</f>
        <v>0</v>
      </c>
      <c r="O68" s="140">
        <f>IFERROR(VLOOKUP($B68,'ARTICULOS DE OF. ASEO Y CAFET.'!$B76:$AF209,14,0),"-")</f>
        <v>0</v>
      </c>
      <c r="P68" s="140">
        <f>IFERROR(VLOOKUP($B68,'ARTICULOS DE OF. ASEO Y CAFET.'!$B76:$AF209,15,0),"-")</f>
        <v>0</v>
      </c>
      <c r="Q68" s="141">
        <f>IFERROR(VLOOKUP($B68,'ARTICULOS DE OF. ASEO Y CAFET.'!$B76:$AF209,16,0),"-")</f>
        <v>0</v>
      </c>
      <c r="R68" s="142">
        <f>IFERROR(VLOOKUP($B68,'ARTICULOS DE OF. ASEO Y CAFET.'!$B76:$AF209,17,0),"-")</f>
        <v>0</v>
      </c>
      <c r="S68" s="141">
        <f>IFERROR(VLOOKUP($B68,'ARTICULOS DE OF. ASEO Y CAFET.'!$B76:$AF209,18,0),"-")</f>
        <v>0</v>
      </c>
      <c r="T68" s="141">
        <f>IFERROR(VLOOKUP($B68,'ARTICULOS DE OF. ASEO Y CAFET.'!$B76:$AF209,19,0),"-")</f>
        <v>0</v>
      </c>
      <c r="U68" s="141">
        <f>IFERROR(VLOOKUP($B68,'ARTICULOS DE OF. ASEO Y CAFET.'!$B76:$AF209,20,0),"-")</f>
        <v>0</v>
      </c>
      <c r="V68" s="140">
        <f>IFERROR(VLOOKUP($B68,'ARTICULOS DE OF. ASEO Y CAFET.'!$B76:$AF209,21,0),"-")</f>
        <v>0</v>
      </c>
      <c r="W68" s="142">
        <f>IFERROR(VLOOKUP($B68,'ARTICULOS DE OF. ASEO Y CAFET.'!$B76:$AF209,22,0),"-")</f>
        <v>0</v>
      </c>
      <c r="X68" s="142">
        <f>IFERROR(VLOOKUP($B68,'ARTICULOS DE OF. ASEO Y CAFET.'!$B76:$AF209,23,0),"-")</f>
        <v>0</v>
      </c>
      <c r="Y68" s="142">
        <f>IFERROR(VLOOKUP($B68,'ARTICULOS DE OF. ASEO Y CAFET.'!$B76:$AF209,24,0),"-")</f>
        <v>0</v>
      </c>
      <c r="Z68" s="140">
        <f>IFERROR(VLOOKUP($B68,'ARTICULOS DE OF. ASEO Y CAFET.'!$B76:$AF209,25,0),"-")</f>
        <v>0</v>
      </c>
      <c r="AA68" s="140">
        <f>IFERROR(VLOOKUP($B68,'ARTICULOS DE OF. ASEO Y CAFET.'!$B76:$AF209,26,0),"-")</f>
        <v>0</v>
      </c>
      <c r="AB68" s="140">
        <f>IFERROR(VLOOKUP($B68,'ARTICULOS DE OF. ASEO Y CAFET.'!$B76:$AF209,27,0),"-")</f>
        <v>0</v>
      </c>
      <c r="AC68" s="140">
        <f>IFERROR(VLOOKUP($B68,'ARTICULOS DE OF. ASEO Y CAFET.'!$B76:$AF209,28,0),"-")</f>
        <v>0</v>
      </c>
      <c r="AD68" s="140">
        <f>IFERROR(VLOOKUP($B68,'ARTICULOS DE OF. ASEO Y CAFET.'!$B76:$AF209,29,0),"-")</f>
        <v>0</v>
      </c>
      <c r="AE68" s="140">
        <f>IFERROR(VLOOKUP($B68,'ARTICULOS DE OF. ASEO Y CAFET.'!$B76:$AF209,30,0),"-")</f>
        <v>0</v>
      </c>
      <c r="AF68" s="140">
        <f>IFERROR(VLOOKUP($B68,'ARTICULOS DE OF. ASEO Y CAFET.'!$B76:$AF209,31,0),"-")</f>
        <v>0</v>
      </c>
    </row>
    <row r="69" spans="1:32" s="71" customFormat="1" ht="26.25" customHeight="1" x14ac:dyDescent="0.2">
      <c r="A69" s="136">
        <f t="shared" ref="A69:A119" si="1">+A68+1</f>
        <v>67</v>
      </c>
      <c r="B69" s="139" t="s">
        <v>133</v>
      </c>
      <c r="C69" s="144" t="s">
        <v>224</v>
      </c>
      <c r="D69" s="136" t="s">
        <v>284</v>
      </c>
      <c r="E69" s="138" t="s">
        <v>381</v>
      </c>
      <c r="F69" s="139" t="s">
        <v>28</v>
      </c>
      <c r="G69" s="139">
        <v>30</v>
      </c>
      <c r="H69" s="139">
        <f>'ARTICULOS DE OF. ASEO Y CAFET.'!$C$6</f>
        <v>0</v>
      </c>
      <c r="I69" s="139">
        <f>'ARTICULOS DE OF. ASEO Y CAFET.'!$C$7</f>
        <v>0</v>
      </c>
      <c r="J69" s="140">
        <f>IFERROR(VLOOKUP($B69,'ARTICULOS DE OF. ASEO Y CAFET.'!$B77:$AF210,9,0),"-")</f>
        <v>0</v>
      </c>
      <c r="K69" s="140">
        <f>IFERROR(VLOOKUP($B69,'ARTICULOS DE OF. ASEO Y CAFET.'!$B77:$AF210,10,0),"-")</f>
        <v>0</v>
      </c>
      <c r="L69" s="140">
        <f>IFERROR(VLOOKUP($B69,'ARTICULOS DE OF. ASEO Y CAFET.'!$B77:$AF210,11,0),"-")</f>
        <v>0</v>
      </c>
      <c r="M69" s="140">
        <f>IFERROR(VLOOKUP($B69,'ARTICULOS DE OF. ASEO Y CAFET.'!$B77:$AF210,12,0),"-")</f>
        <v>0</v>
      </c>
      <c r="N69" s="141">
        <f>IFERROR(VLOOKUP($B69,'ARTICULOS DE OF. ASEO Y CAFET.'!$B77:$AF210,13,0),"-")</f>
        <v>0</v>
      </c>
      <c r="O69" s="140">
        <f>IFERROR(VLOOKUP($B69,'ARTICULOS DE OF. ASEO Y CAFET.'!$B77:$AF210,14,0),"-")</f>
        <v>0</v>
      </c>
      <c r="P69" s="140">
        <f>IFERROR(VLOOKUP($B69,'ARTICULOS DE OF. ASEO Y CAFET.'!$B77:$AF210,15,0),"-")</f>
        <v>0</v>
      </c>
      <c r="Q69" s="141">
        <f>IFERROR(VLOOKUP($B69,'ARTICULOS DE OF. ASEO Y CAFET.'!$B77:$AF210,16,0),"-")</f>
        <v>0</v>
      </c>
      <c r="R69" s="142">
        <f>IFERROR(VLOOKUP($B69,'ARTICULOS DE OF. ASEO Y CAFET.'!$B77:$AF210,17,0),"-")</f>
        <v>0</v>
      </c>
      <c r="S69" s="141">
        <f>IFERROR(VLOOKUP($B69,'ARTICULOS DE OF. ASEO Y CAFET.'!$B77:$AF210,18,0),"-")</f>
        <v>0</v>
      </c>
      <c r="T69" s="141">
        <f>IFERROR(VLOOKUP($B69,'ARTICULOS DE OF. ASEO Y CAFET.'!$B77:$AF210,19,0),"-")</f>
        <v>0</v>
      </c>
      <c r="U69" s="141">
        <f>IFERROR(VLOOKUP($B69,'ARTICULOS DE OF. ASEO Y CAFET.'!$B77:$AF210,20,0),"-")</f>
        <v>0</v>
      </c>
      <c r="V69" s="140">
        <f>IFERROR(VLOOKUP($B69,'ARTICULOS DE OF. ASEO Y CAFET.'!$B77:$AF210,21,0),"-")</f>
        <v>0</v>
      </c>
      <c r="W69" s="142">
        <f>IFERROR(VLOOKUP($B69,'ARTICULOS DE OF. ASEO Y CAFET.'!$B77:$AF210,22,0),"-")</f>
        <v>0</v>
      </c>
      <c r="X69" s="142">
        <f>IFERROR(VLOOKUP($B69,'ARTICULOS DE OF. ASEO Y CAFET.'!$B77:$AF210,23,0),"-")</f>
        <v>0</v>
      </c>
      <c r="Y69" s="142">
        <f>IFERROR(VLOOKUP($B69,'ARTICULOS DE OF. ASEO Y CAFET.'!$B77:$AF210,24,0),"-")</f>
        <v>0</v>
      </c>
      <c r="Z69" s="140">
        <f>IFERROR(VLOOKUP($B69,'ARTICULOS DE OF. ASEO Y CAFET.'!$B77:$AF210,25,0),"-")</f>
        <v>0</v>
      </c>
      <c r="AA69" s="140">
        <f>IFERROR(VLOOKUP($B69,'ARTICULOS DE OF. ASEO Y CAFET.'!$B77:$AF210,26,0),"-")</f>
        <v>0</v>
      </c>
      <c r="AB69" s="140">
        <f>IFERROR(VLOOKUP($B69,'ARTICULOS DE OF. ASEO Y CAFET.'!$B77:$AF210,27,0),"-")</f>
        <v>0</v>
      </c>
      <c r="AC69" s="140">
        <f>IFERROR(VLOOKUP($B69,'ARTICULOS DE OF. ASEO Y CAFET.'!$B77:$AF210,28,0),"-")</f>
        <v>0</v>
      </c>
      <c r="AD69" s="140">
        <f>IFERROR(VLOOKUP($B69,'ARTICULOS DE OF. ASEO Y CAFET.'!$B77:$AF210,29,0),"-")</f>
        <v>0</v>
      </c>
      <c r="AE69" s="140">
        <f>IFERROR(VLOOKUP($B69,'ARTICULOS DE OF. ASEO Y CAFET.'!$B77:$AF210,30,0),"-")</f>
        <v>0</v>
      </c>
      <c r="AF69" s="140">
        <f>IFERROR(VLOOKUP($B69,'ARTICULOS DE OF. ASEO Y CAFET.'!$B77:$AF210,31,0),"-")</f>
        <v>0</v>
      </c>
    </row>
    <row r="70" spans="1:32" s="71" customFormat="1" ht="26.25" customHeight="1" x14ac:dyDescent="0.2">
      <c r="A70" s="136">
        <f t="shared" si="1"/>
        <v>68</v>
      </c>
      <c r="B70" s="139" t="s">
        <v>382</v>
      </c>
      <c r="C70" s="144" t="s">
        <v>383</v>
      </c>
      <c r="D70" s="139" t="s">
        <v>384</v>
      </c>
      <c r="E70" s="143" t="s">
        <v>385</v>
      </c>
      <c r="F70" s="139" t="s">
        <v>28</v>
      </c>
      <c r="G70" s="139">
        <v>2000</v>
      </c>
      <c r="H70" s="139">
        <f>'ARTICULOS DE OF. ASEO Y CAFET.'!$C$6</f>
        <v>0</v>
      </c>
      <c r="I70" s="139">
        <f>'ARTICULOS DE OF. ASEO Y CAFET.'!$C$7</f>
        <v>0</v>
      </c>
      <c r="J70" s="140">
        <f>IFERROR(VLOOKUP($B70,'ARTICULOS DE OF. ASEO Y CAFET.'!$B78:$AF211,9,0),"-")</f>
        <v>0</v>
      </c>
      <c r="K70" s="140">
        <f>IFERROR(VLOOKUP($B70,'ARTICULOS DE OF. ASEO Y CAFET.'!$B78:$AF211,10,0),"-")</f>
        <v>0</v>
      </c>
      <c r="L70" s="140">
        <f>IFERROR(VLOOKUP($B70,'ARTICULOS DE OF. ASEO Y CAFET.'!$B78:$AF211,11,0),"-")</f>
        <v>0</v>
      </c>
      <c r="M70" s="140">
        <f>IFERROR(VLOOKUP($B70,'ARTICULOS DE OF. ASEO Y CAFET.'!$B78:$AF211,12,0),"-")</f>
        <v>0</v>
      </c>
      <c r="N70" s="141">
        <f>IFERROR(VLOOKUP($B70,'ARTICULOS DE OF. ASEO Y CAFET.'!$B78:$AF211,13,0),"-")</f>
        <v>0</v>
      </c>
      <c r="O70" s="140">
        <f>IFERROR(VLOOKUP($B70,'ARTICULOS DE OF. ASEO Y CAFET.'!$B78:$AF211,14,0),"-")</f>
        <v>0</v>
      </c>
      <c r="P70" s="140">
        <f>IFERROR(VLOOKUP($B70,'ARTICULOS DE OF. ASEO Y CAFET.'!$B78:$AF211,15,0),"-")</f>
        <v>0</v>
      </c>
      <c r="Q70" s="141">
        <f>IFERROR(VLOOKUP($B70,'ARTICULOS DE OF. ASEO Y CAFET.'!$B78:$AF211,16,0),"-")</f>
        <v>0</v>
      </c>
      <c r="R70" s="142">
        <f>IFERROR(VLOOKUP($B70,'ARTICULOS DE OF. ASEO Y CAFET.'!$B78:$AF211,17,0),"-")</f>
        <v>0</v>
      </c>
      <c r="S70" s="141">
        <f>IFERROR(VLOOKUP($B70,'ARTICULOS DE OF. ASEO Y CAFET.'!$B78:$AF211,18,0),"-")</f>
        <v>0</v>
      </c>
      <c r="T70" s="141">
        <f>IFERROR(VLOOKUP($B70,'ARTICULOS DE OF. ASEO Y CAFET.'!$B78:$AF211,19,0),"-")</f>
        <v>0</v>
      </c>
      <c r="U70" s="141">
        <f>IFERROR(VLOOKUP($B70,'ARTICULOS DE OF. ASEO Y CAFET.'!$B78:$AF211,20,0),"-")</f>
        <v>0</v>
      </c>
      <c r="V70" s="140">
        <f>IFERROR(VLOOKUP($B70,'ARTICULOS DE OF. ASEO Y CAFET.'!$B78:$AF211,21,0),"-")</f>
        <v>0</v>
      </c>
      <c r="W70" s="142">
        <f>IFERROR(VLOOKUP($B70,'ARTICULOS DE OF. ASEO Y CAFET.'!$B78:$AF211,22,0),"-")</f>
        <v>0</v>
      </c>
      <c r="X70" s="142">
        <f>IFERROR(VLOOKUP($B70,'ARTICULOS DE OF. ASEO Y CAFET.'!$B78:$AF211,23,0),"-")</f>
        <v>0</v>
      </c>
      <c r="Y70" s="142">
        <f>IFERROR(VLOOKUP($B70,'ARTICULOS DE OF. ASEO Y CAFET.'!$B78:$AF211,24,0),"-")</f>
        <v>0</v>
      </c>
      <c r="Z70" s="140">
        <f>IFERROR(VLOOKUP($B70,'ARTICULOS DE OF. ASEO Y CAFET.'!$B78:$AF211,25,0),"-")</f>
        <v>0</v>
      </c>
      <c r="AA70" s="140">
        <f>IFERROR(VLOOKUP($B70,'ARTICULOS DE OF. ASEO Y CAFET.'!$B78:$AF211,26,0),"-")</f>
        <v>0</v>
      </c>
      <c r="AB70" s="140">
        <f>IFERROR(VLOOKUP($B70,'ARTICULOS DE OF. ASEO Y CAFET.'!$B78:$AF211,27,0),"-")</f>
        <v>0</v>
      </c>
      <c r="AC70" s="140">
        <f>IFERROR(VLOOKUP($B70,'ARTICULOS DE OF. ASEO Y CAFET.'!$B78:$AF211,28,0),"-")</f>
        <v>0</v>
      </c>
      <c r="AD70" s="140">
        <f>IFERROR(VLOOKUP($B70,'ARTICULOS DE OF. ASEO Y CAFET.'!$B78:$AF211,29,0),"-")</f>
        <v>0</v>
      </c>
      <c r="AE70" s="140">
        <f>IFERROR(VLOOKUP($B70,'ARTICULOS DE OF. ASEO Y CAFET.'!$B78:$AF211,30,0),"-")</f>
        <v>0</v>
      </c>
      <c r="AF70" s="140">
        <f>IFERROR(VLOOKUP($B70,'ARTICULOS DE OF. ASEO Y CAFET.'!$B78:$AF211,31,0),"-")</f>
        <v>0</v>
      </c>
    </row>
    <row r="71" spans="1:32" s="71" customFormat="1" ht="26.25" customHeight="1" x14ac:dyDescent="0.2">
      <c r="A71" s="136">
        <f t="shared" si="1"/>
        <v>69</v>
      </c>
      <c r="B71" s="139"/>
      <c r="C71" s="144" t="s">
        <v>386</v>
      </c>
      <c r="D71" s="139" t="s">
        <v>384</v>
      </c>
      <c r="E71" s="151" t="s">
        <v>500</v>
      </c>
      <c r="F71" s="139" t="s">
        <v>28</v>
      </c>
      <c r="G71" s="139">
        <v>38</v>
      </c>
      <c r="H71" s="139">
        <f>'ARTICULOS DE OF. ASEO Y CAFET.'!$C$6</f>
        <v>0</v>
      </c>
      <c r="I71" s="139">
        <f>'ARTICULOS DE OF. ASEO Y CAFET.'!$C$7</f>
        <v>0</v>
      </c>
      <c r="J71" s="140" t="str">
        <f>IFERROR(VLOOKUP($B71,'ARTICULOS DE OF. ASEO Y CAFET.'!$B79:$AF212,9,0),"-")</f>
        <v>-</v>
      </c>
      <c r="K71" s="140" t="str">
        <f>IFERROR(VLOOKUP($B71,'ARTICULOS DE OF. ASEO Y CAFET.'!$B79:$AF212,10,0),"-")</f>
        <v>-</v>
      </c>
      <c r="L71" s="140" t="str">
        <f>IFERROR(VLOOKUP($B71,'ARTICULOS DE OF. ASEO Y CAFET.'!$B79:$AF212,11,0),"-")</f>
        <v>-</v>
      </c>
      <c r="M71" s="140" t="str">
        <f>IFERROR(VLOOKUP($B71,'ARTICULOS DE OF. ASEO Y CAFET.'!$B79:$AF212,12,0),"-")</f>
        <v>-</v>
      </c>
      <c r="N71" s="141" t="str">
        <f>IFERROR(VLOOKUP($B71,'ARTICULOS DE OF. ASEO Y CAFET.'!$B79:$AF212,13,0),"-")</f>
        <v>-</v>
      </c>
      <c r="O71" s="140" t="str">
        <f>IFERROR(VLOOKUP($B71,'ARTICULOS DE OF. ASEO Y CAFET.'!$B79:$AF212,14,0),"-")</f>
        <v>-</v>
      </c>
      <c r="P71" s="140" t="str">
        <f>IFERROR(VLOOKUP($B71,'ARTICULOS DE OF. ASEO Y CAFET.'!$B79:$AF212,15,0),"-")</f>
        <v>-</v>
      </c>
      <c r="Q71" s="141" t="str">
        <f>IFERROR(VLOOKUP($B71,'ARTICULOS DE OF. ASEO Y CAFET.'!$B79:$AF212,16,0),"-")</f>
        <v>-</v>
      </c>
      <c r="R71" s="142" t="str">
        <f>IFERROR(VLOOKUP($B71,'ARTICULOS DE OF. ASEO Y CAFET.'!$B79:$AF212,17,0),"-")</f>
        <v>-</v>
      </c>
      <c r="S71" s="141" t="str">
        <f>IFERROR(VLOOKUP($B71,'ARTICULOS DE OF. ASEO Y CAFET.'!$B79:$AF212,18,0),"-")</f>
        <v>-</v>
      </c>
      <c r="T71" s="141" t="str">
        <f>IFERROR(VLOOKUP($B71,'ARTICULOS DE OF. ASEO Y CAFET.'!$B79:$AF212,19,0),"-")</f>
        <v>-</v>
      </c>
      <c r="U71" s="141" t="str">
        <f>IFERROR(VLOOKUP($B71,'ARTICULOS DE OF. ASEO Y CAFET.'!$B79:$AF212,20,0),"-")</f>
        <v>-</v>
      </c>
      <c r="V71" s="140" t="str">
        <f>IFERROR(VLOOKUP($B71,'ARTICULOS DE OF. ASEO Y CAFET.'!$B79:$AF212,21,0),"-")</f>
        <v>-</v>
      </c>
      <c r="W71" s="142" t="str">
        <f>IFERROR(VLOOKUP($B71,'ARTICULOS DE OF. ASEO Y CAFET.'!$B79:$AF212,22,0),"-")</f>
        <v>-</v>
      </c>
      <c r="X71" s="142" t="str">
        <f>IFERROR(VLOOKUP($B71,'ARTICULOS DE OF. ASEO Y CAFET.'!$B79:$AF212,23,0),"-")</f>
        <v>-</v>
      </c>
      <c r="Y71" s="142" t="str">
        <f>IFERROR(VLOOKUP($B71,'ARTICULOS DE OF. ASEO Y CAFET.'!$B79:$AF212,24,0),"-")</f>
        <v>-</v>
      </c>
      <c r="Z71" s="140" t="str">
        <f>IFERROR(VLOOKUP($B71,'ARTICULOS DE OF. ASEO Y CAFET.'!$B79:$AF212,25,0),"-")</f>
        <v>-</v>
      </c>
      <c r="AA71" s="140" t="str">
        <f>IFERROR(VLOOKUP($B71,'ARTICULOS DE OF. ASEO Y CAFET.'!$B79:$AF212,26,0),"-")</f>
        <v>-</v>
      </c>
      <c r="AB71" s="140" t="str">
        <f>IFERROR(VLOOKUP($B71,'ARTICULOS DE OF. ASEO Y CAFET.'!$B79:$AF212,27,0),"-")</f>
        <v>-</v>
      </c>
      <c r="AC71" s="140" t="str">
        <f>IFERROR(VLOOKUP($B71,'ARTICULOS DE OF. ASEO Y CAFET.'!$B79:$AF212,28,0),"-")</f>
        <v>-</v>
      </c>
      <c r="AD71" s="140" t="str">
        <f>IFERROR(VLOOKUP($B71,'ARTICULOS DE OF. ASEO Y CAFET.'!$B79:$AF212,29,0),"-")</f>
        <v>-</v>
      </c>
      <c r="AE71" s="140" t="str">
        <f>IFERROR(VLOOKUP($B71,'ARTICULOS DE OF. ASEO Y CAFET.'!$B79:$AF212,30,0),"-")</f>
        <v>-</v>
      </c>
      <c r="AF71" s="140" t="str">
        <f>IFERROR(VLOOKUP($B71,'ARTICULOS DE OF. ASEO Y CAFET.'!$B79:$AF212,31,0),"-")</f>
        <v>-</v>
      </c>
    </row>
    <row r="72" spans="1:32" s="71" customFormat="1" ht="26.25" customHeight="1" x14ac:dyDescent="0.2">
      <c r="A72" s="136">
        <f t="shared" si="1"/>
        <v>70</v>
      </c>
      <c r="B72" s="139" t="s">
        <v>387</v>
      </c>
      <c r="C72" s="144" t="s">
        <v>388</v>
      </c>
      <c r="D72" s="139" t="s">
        <v>384</v>
      </c>
      <c r="E72" s="152" t="s">
        <v>502</v>
      </c>
      <c r="F72" s="139" t="s">
        <v>28</v>
      </c>
      <c r="G72" s="139">
        <v>9000</v>
      </c>
      <c r="H72" s="139">
        <f>'ARTICULOS DE OF. ASEO Y CAFET.'!$C$6</f>
        <v>0</v>
      </c>
      <c r="I72" s="139">
        <f>'ARTICULOS DE OF. ASEO Y CAFET.'!$C$7</f>
        <v>0</v>
      </c>
      <c r="J72" s="140">
        <f>IFERROR(VLOOKUP($B72,'ARTICULOS DE OF. ASEO Y CAFET.'!$B80:$AF213,9,0),"-")</f>
        <v>0</v>
      </c>
      <c r="K72" s="140">
        <f>IFERROR(VLOOKUP($B72,'ARTICULOS DE OF. ASEO Y CAFET.'!$B80:$AF213,10,0),"-")</f>
        <v>0</v>
      </c>
      <c r="L72" s="140">
        <f>IFERROR(VLOOKUP($B72,'ARTICULOS DE OF. ASEO Y CAFET.'!$B80:$AF213,11,0),"-")</f>
        <v>0</v>
      </c>
      <c r="M72" s="140">
        <f>IFERROR(VLOOKUP($B72,'ARTICULOS DE OF. ASEO Y CAFET.'!$B80:$AF213,12,0),"-")</f>
        <v>0</v>
      </c>
      <c r="N72" s="141">
        <f>IFERROR(VLOOKUP($B72,'ARTICULOS DE OF. ASEO Y CAFET.'!$B80:$AF213,13,0),"-")</f>
        <v>0</v>
      </c>
      <c r="O72" s="140">
        <f>IFERROR(VLOOKUP($B72,'ARTICULOS DE OF. ASEO Y CAFET.'!$B80:$AF213,14,0),"-")</f>
        <v>0</v>
      </c>
      <c r="P72" s="140">
        <f>IFERROR(VLOOKUP($B72,'ARTICULOS DE OF. ASEO Y CAFET.'!$B80:$AF213,15,0),"-")</f>
        <v>0</v>
      </c>
      <c r="Q72" s="141">
        <f>IFERROR(VLOOKUP($B72,'ARTICULOS DE OF. ASEO Y CAFET.'!$B80:$AF213,16,0),"-")</f>
        <v>0</v>
      </c>
      <c r="R72" s="142">
        <f>IFERROR(VLOOKUP($B72,'ARTICULOS DE OF. ASEO Y CAFET.'!$B80:$AF213,17,0),"-")</f>
        <v>0</v>
      </c>
      <c r="S72" s="141">
        <f>IFERROR(VLOOKUP($B72,'ARTICULOS DE OF. ASEO Y CAFET.'!$B80:$AF213,18,0),"-")</f>
        <v>0</v>
      </c>
      <c r="T72" s="141">
        <f>IFERROR(VLOOKUP($B72,'ARTICULOS DE OF. ASEO Y CAFET.'!$B80:$AF213,19,0),"-")</f>
        <v>0</v>
      </c>
      <c r="U72" s="141">
        <f>IFERROR(VLOOKUP($B72,'ARTICULOS DE OF. ASEO Y CAFET.'!$B80:$AF213,20,0),"-")</f>
        <v>0</v>
      </c>
      <c r="V72" s="140">
        <f>IFERROR(VLOOKUP($B72,'ARTICULOS DE OF. ASEO Y CAFET.'!$B80:$AF213,21,0),"-")</f>
        <v>0</v>
      </c>
      <c r="W72" s="142">
        <f>IFERROR(VLOOKUP($B72,'ARTICULOS DE OF. ASEO Y CAFET.'!$B80:$AF213,22,0),"-")</f>
        <v>0</v>
      </c>
      <c r="X72" s="142">
        <f>IFERROR(VLOOKUP($B72,'ARTICULOS DE OF. ASEO Y CAFET.'!$B80:$AF213,23,0),"-")</f>
        <v>0</v>
      </c>
      <c r="Y72" s="142">
        <f>IFERROR(VLOOKUP($B72,'ARTICULOS DE OF. ASEO Y CAFET.'!$B80:$AF213,24,0),"-")</f>
        <v>0</v>
      </c>
      <c r="Z72" s="140">
        <f>IFERROR(VLOOKUP($B72,'ARTICULOS DE OF. ASEO Y CAFET.'!$B80:$AF213,25,0),"-")</f>
        <v>0</v>
      </c>
      <c r="AA72" s="140">
        <f>IFERROR(VLOOKUP($B72,'ARTICULOS DE OF. ASEO Y CAFET.'!$B80:$AF213,26,0),"-")</f>
        <v>0</v>
      </c>
      <c r="AB72" s="140">
        <f>IFERROR(VLOOKUP($B72,'ARTICULOS DE OF. ASEO Y CAFET.'!$B80:$AF213,27,0),"-")</f>
        <v>0</v>
      </c>
      <c r="AC72" s="140">
        <f>IFERROR(VLOOKUP($B72,'ARTICULOS DE OF. ASEO Y CAFET.'!$B80:$AF213,28,0),"-")</f>
        <v>0</v>
      </c>
      <c r="AD72" s="140">
        <f>IFERROR(VLOOKUP($B72,'ARTICULOS DE OF. ASEO Y CAFET.'!$B80:$AF213,29,0),"-")</f>
        <v>0</v>
      </c>
      <c r="AE72" s="140">
        <f>IFERROR(VLOOKUP($B72,'ARTICULOS DE OF. ASEO Y CAFET.'!$B80:$AF213,30,0),"-")</f>
        <v>0</v>
      </c>
      <c r="AF72" s="140">
        <f>IFERROR(VLOOKUP($B72,'ARTICULOS DE OF. ASEO Y CAFET.'!$B80:$AF213,31,0),"-")</f>
        <v>0</v>
      </c>
    </row>
    <row r="73" spans="1:32" s="71" customFormat="1" ht="26.25" customHeight="1" x14ac:dyDescent="0.2">
      <c r="A73" s="136">
        <f t="shared" si="1"/>
        <v>71</v>
      </c>
      <c r="B73" s="139"/>
      <c r="C73" s="144" t="s">
        <v>389</v>
      </c>
      <c r="D73" s="139" t="s">
        <v>384</v>
      </c>
      <c r="E73" s="152" t="s">
        <v>504</v>
      </c>
      <c r="F73" s="139" t="s">
        <v>28</v>
      </c>
      <c r="G73" s="139">
        <v>398</v>
      </c>
      <c r="H73" s="139">
        <f>'ARTICULOS DE OF. ASEO Y CAFET.'!$C$6</f>
        <v>0</v>
      </c>
      <c r="I73" s="139">
        <f>'ARTICULOS DE OF. ASEO Y CAFET.'!$C$7</f>
        <v>0</v>
      </c>
      <c r="J73" s="140" t="str">
        <f>IFERROR(VLOOKUP($B73,'ARTICULOS DE OF. ASEO Y CAFET.'!$B81:$AF214,9,0),"-")</f>
        <v>-</v>
      </c>
      <c r="K73" s="140" t="str">
        <f>IFERROR(VLOOKUP($B73,'ARTICULOS DE OF. ASEO Y CAFET.'!$B81:$AF214,10,0),"-")</f>
        <v>-</v>
      </c>
      <c r="L73" s="140" t="str">
        <f>IFERROR(VLOOKUP($B73,'ARTICULOS DE OF. ASEO Y CAFET.'!$B81:$AF214,11,0),"-")</f>
        <v>-</v>
      </c>
      <c r="M73" s="140" t="str">
        <f>IFERROR(VLOOKUP($B73,'ARTICULOS DE OF. ASEO Y CAFET.'!$B81:$AF214,12,0),"-")</f>
        <v>-</v>
      </c>
      <c r="N73" s="141" t="str">
        <f>IFERROR(VLOOKUP($B73,'ARTICULOS DE OF. ASEO Y CAFET.'!$B81:$AF214,13,0),"-")</f>
        <v>-</v>
      </c>
      <c r="O73" s="140" t="str">
        <f>IFERROR(VLOOKUP($B73,'ARTICULOS DE OF. ASEO Y CAFET.'!$B81:$AF214,14,0),"-")</f>
        <v>-</v>
      </c>
      <c r="P73" s="140" t="str">
        <f>IFERROR(VLOOKUP($B73,'ARTICULOS DE OF. ASEO Y CAFET.'!$B81:$AF214,15,0),"-")</f>
        <v>-</v>
      </c>
      <c r="Q73" s="141" t="str">
        <f>IFERROR(VLOOKUP($B73,'ARTICULOS DE OF. ASEO Y CAFET.'!$B81:$AF214,16,0),"-")</f>
        <v>-</v>
      </c>
      <c r="R73" s="142" t="str">
        <f>IFERROR(VLOOKUP($B73,'ARTICULOS DE OF. ASEO Y CAFET.'!$B81:$AF214,17,0),"-")</f>
        <v>-</v>
      </c>
      <c r="S73" s="141" t="str">
        <f>IFERROR(VLOOKUP($B73,'ARTICULOS DE OF. ASEO Y CAFET.'!$B81:$AF214,18,0),"-")</f>
        <v>-</v>
      </c>
      <c r="T73" s="141" t="str">
        <f>IFERROR(VLOOKUP($B73,'ARTICULOS DE OF. ASEO Y CAFET.'!$B81:$AF214,19,0),"-")</f>
        <v>-</v>
      </c>
      <c r="U73" s="141" t="str">
        <f>IFERROR(VLOOKUP($B73,'ARTICULOS DE OF. ASEO Y CAFET.'!$B81:$AF214,20,0),"-")</f>
        <v>-</v>
      </c>
      <c r="V73" s="140" t="str">
        <f>IFERROR(VLOOKUP($B73,'ARTICULOS DE OF. ASEO Y CAFET.'!$B81:$AF214,21,0),"-")</f>
        <v>-</v>
      </c>
      <c r="W73" s="142" t="str">
        <f>IFERROR(VLOOKUP($B73,'ARTICULOS DE OF. ASEO Y CAFET.'!$B81:$AF214,22,0),"-")</f>
        <v>-</v>
      </c>
      <c r="X73" s="142" t="str">
        <f>IFERROR(VLOOKUP($B73,'ARTICULOS DE OF. ASEO Y CAFET.'!$B81:$AF214,23,0),"-")</f>
        <v>-</v>
      </c>
      <c r="Y73" s="142" t="str">
        <f>IFERROR(VLOOKUP($B73,'ARTICULOS DE OF. ASEO Y CAFET.'!$B81:$AF214,24,0),"-")</f>
        <v>-</v>
      </c>
      <c r="Z73" s="140" t="str">
        <f>IFERROR(VLOOKUP($B73,'ARTICULOS DE OF. ASEO Y CAFET.'!$B81:$AF214,25,0),"-")</f>
        <v>-</v>
      </c>
      <c r="AA73" s="140" t="str">
        <f>IFERROR(VLOOKUP($B73,'ARTICULOS DE OF. ASEO Y CAFET.'!$B81:$AF214,26,0),"-")</f>
        <v>-</v>
      </c>
      <c r="AB73" s="140" t="str">
        <f>IFERROR(VLOOKUP($B73,'ARTICULOS DE OF. ASEO Y CAFET.'!$B81:$AF214,27,0),"-")</f>
        <v>-</v>
      </c>
      <c r="AC73" s="140" t="str">
        <f>IFERROR(VLOOKUP($B73,'ARTICULOS DE OF. ASEO Y CAFET.'!$B81:$AF214,28,0),"-")</f>
        <v>-</v>
      </c>
      <c r="AD73" s="140" t="str">
        <f>IFERROR(VLOOKUP($B73,'ARTICULOS DE OF. ASEO Y CAFET.'!$B81:$AF214,29,0),"-")</f>
        <v>-</v>
      </c>
      <c r="AE73" s="140" t="str">
        <f>IFERROR(VLOOKUP($B73,'ARTICULOS DE OF. ASEO Y CAFET.'!$B81:$AF214,30,0),"-")</f>
        <v>-</v>
      </c>
      <c r="AF73" s="140" t="str">
        <f>IFERROR(VLOOKUP($B73,'ARTICULOS DE OF. ASEO Y CAFET.'!$B81:$AF214,31,0),"-")</f>
        <v>-</v>
      </c>
    </row>
    <row r="74" spans="1:32" s="71" customFormat="1" ht="26.25" customHeight="1" x14ac:dyDescent="0.2">
      <c r="A74" s="136">
        <f t="shared" si="1"/>
        <v>72</v>
      </c>
      <c r="B74" s="139" t="s">
        <v>390</v>
      </c>
      <c r="C74" s="144" t="s">
        <v>391</v>
      </c>
      <c r="D74" s="139" t="s">
        <v>384</v>
      </c>
      <c r="E74" s="143" t="s">
        <v>501</v>
      </c>
      <c r="F74" s="139" t="s">
        <v>28</v>
      </c>
      <c r="G74" s="139">
        <v>6000</v>
      </c>
      <c r="H74" s="139">
        <f>'ARTICULOS DE OF. ASEO Y CAFET.'!$C$6</f>
        <v>0</v>
      </c>
      <c r="I74" s="139">
        <f>'ARTICULOS DE OF. ASEO Y CAFET.'!$C$7</f>
        <v>0</v>
      </c>
      <c r="J74" s="140">
        <f>IFERROR(VLOOKUP($B74,'ARTICULOS DE OF. ASEO Y CAFET.'!$B82:$AF215,9,0),"-")</f>
        <v>0</v>
      </c>
      <c r="K74" s="140">
        <f>IFERROR(VLOOKUP($B74,'ARTICULOS DE OF. ASEO Y CAFET.'!$B82:$AF215,10,0),"-")</f>
        <v>0</v>
      </c>
      <c r="L74" s="140">
        <f>IFERROR(VLOOKUP($B74,'ARTICULOS DE OF. ASEO Y CAFET.'!$B82:$AF215,11,0),"-")</f>
        <v>0</v>
      </c>
      <c r="M74" s="140">
        <f>IFERROR(VLOOKUP($B74,'ARTICULOS DE OF. ASEO Y CAFET.'!$B82:$AF215,12,0),"-")</f>
        <v>0</v>
      </c>
      <c r="N74" s="141">
        <f>IFERROR(VLOOKUP($B74,'ARTICULOS DE OF. ASEO Y CAFET.'!$B82:$AF215,13,0),"-")</f>
        <v>0</v>
      </c>
      <c r="O74" s="140">
        <f>IFERROR(VLOOKUP($B74,'ARTICULOS DE OF. ASEO Y CAFET.'!$B82:$AF215,14,0),"-")</f>
        <v>0</v>
      </c>
      <c r="P74" s="140">
        <f>IFERROR(VLOOKUP($B74,'ARTICULOS DE OF. ASEO Y CAFET.'!$B82:$AF215,15,0),"-")</f>
        <v>0</v>
      </c>
      <c r="Q74" s="141">
        <f>IFERROR(VLOOKUP($B74,'ARTICULOS DE OF. ASEO Y CAFET.'!$B82:$AF215,16,0),"-")</f>
        <v>0</v>
      </c>
      <c r="R74" s="142">
        <f>IFERROR(VLOOKUP($B74,'ARTICULOS DE OF. ASEO Y CAFET.'!$B82:$AF215,17,0),"-")</f>
        <v>0</v>
      </c>
      <c r="S74" s="141">
        <f>IFERROR(VLOOKUP($B74,'ARTICULOS DE OF. ASEO Y CAFET.'!$B82:$AF215,18,0),"-")</f>
        <v>0</v>
      </c>
      <c r="T74" s="141">
        <f>IFERROR(VLOOKUP($B74,'ARTICULOS DE OF. ASEO Y CAFET.'!$B82:$AF215,19,0),"-")</f>
        <v>0</v>
      </c>
      <c r="U74" s="141">
        <f>IFERROR(VLOOKUP($B74,'ARTICULOS DE OF. ASEO Y CAFET.'!$B82:$AF215,20,0),"-")</f>
        <v>0</v>
      </c>
      <c r="V74" s="140">
        <f>IFERROR(VLOOKUP($B74,'ARTICULOS DE OF. ASEO Y CAFET.'!$B82:$AF215,21,0),"-")</f>
        <v>0</v>
      </c>
      <c r="W74" s="142">
        <f>IFERROR(VLOOKUP($B74,'ARTICULOS DE OF. ASEO Y CAFET.'!$B82:$AF215,22,0),"-")</f>
        <v>0</v>
      </c>
      <c r="X74" s="142">
        <f>IFERROR(VLOOKUP($B74,'ARTICULOS DE OF. ASEO Y CAFET.'!$B82:$AF215,23,0),"-")</f>
        <v>0</v>
      </c>
      <c r="Y74" s="142">
        <f>IFERROR(VLOOKUP($B74,'ARTICULOS DE OF. ASEO Y CAFET.'!$B82:$AF215,24,0),"-")</f>
        <v>0</v>
      </c>
      <c r="Z74" s="140">
        <f>IFERROR(VLOOKUP($B74,'ARTICULOS DE OF. ASEO Y CAFET.'!$B82:$AF215,25,0),"-")</f>
        <v>0</v>
      </c>
      <c r="AA74" s="140">
        <f>IFERROR(VLOOKUP($B74,'ARTICULOS DE OF. ASEO Y CAFET.'!$B82:$AF215,26,0),"-")</f>
        <v>0</v>
      </c>
      <c r="AB74" s="140">
        <f>IFERROR(VLOOKUP($B74,'ARTICULOS DE OF. ASEO Y CAFET.'!$B82:$AF215,27,0),"-")</f>
        <v>0</v>
      </c>
      <c r="AC74" s="140">
        <f>IFERROR(VLOOKUP($B74,'ARTICULOS DE OF. ASEO Y CAFET.'!$B82:$AF215,28,0),"-")</f>
        <v>0</v>
      </c>
      <c r="AD74" s="140">
        <f>IFERROR(VLOOKUP($B74,'ARTICULOS DE OF. ASEO Y CAFET.'!$B82:$AF215,29,0),"-")</f>
        <v>0</v>
      </c>
      <c r="AE74" s="140">
        <f>IFERROR(VLOOKUP($B74,'ARTICULOS DE OF. ASEO Y CAFET.'!$B82:$AF215,30,0),"-")</f>
        <v>0</v>
      </c>
      <c r="AF74" s="140">
        <f>IFERROR(VLOOKUP($B74,'ARTICULOS DE OF. ASEO Y CAFET.'!$B82:$AF215,31,0),"-")</f>
        <v>0</v>
      </c>
    </row>
    <row r="75" spans="1:32" s="71" customFormat="1" ht="26.25" customHeight="1" x14ac:dyDescent="0.2">
      <c r="A75" s="136">
        <f t="shared" si="1"/>
        <v>73</v>
      </c>
      <c r="B75" s="139"/>
      <c r="C75" s="144" t="s">
        <v>392</v>
      </c>
      <c r="D75" s="139" t="s">
        <v>384</v>
      </c>
      <c r="E75" s="143" t="s">
        <v>503</v>
      </c>
      <c r="F75" s="139" t="s">
        <v>28</v>
      </c>
      <c r="G75" s="139">
        <v>350</v>
      </c>
      <c r="H75" s="139">
        <f>'ARTICULOS DE OF. ASEO Y CAFET.'!$C$6</f>
        <v>0</v>
      </c>
      <c r="I75" s="139">
        <f>'ARTICULOS DE OF. ASEO Y CAFET.'!$C$7</f>
        <v>0</v>
      </c>
      <c r="J75" s="140" t="str">
        <f>IFERROR(VLOOKUP($B75,'ARTICULOS DE OF. ASEO Y CAFET.'!$B83:$AF216,9,0),"-")</f>
        <v>-</v>
      </c>
      <c r="K75" s="140" t="str">
        <f>IFERROR(VLOOKUP($B75,'ARTICULOS DE OF. ASEO Y CAFET.'!$B83:$AF216,10,0),"-")</f>
        <v>-</v>
      </c>
      <c r="L75" s="140" t="str">
        <f>IFERROR(VLOOKUP($B75,'ARTICULOS DE OF. ASEO Y CAFET.'!$B83:$AF216,11,0),"-")</f>
        <v>-</v>
      </c>
      <c r="M75" s="140" t="str">
        <f>IFERROR(VLOOKUP($B75,'ARTICULOS DE OF. ASEO Y CAFET.'!$B83:$AF216,12,0),"-")</f>
        <v>-</v>
      </c>
      <c r="N75" s="141" t="str">
        <f>IFERROR(VLOOKUP($B75,'ARTICULOS DE OF. ASEO Y CAFET.'!$B83:$AF216,13,0),"-")</f>
        <v>-</v>
      </c>
      <c r="O75" s="140" t="str">
        <f>IFERROR(VLOOKUP($B75,'ARTICULOS DE OF. ASEO Y CAFET.'!$B83:$AF216,14,0),"-")</f>
        <v>-</v>
      </c>
      <c r="P75" s="140" t="str">
        <f>IFERROR(VLOOKUP($B75,'ARTICULOS DE OF. ASEO Y CAFET.'!$B83:$AF216,15,0),"-")</f>
        <v>-</v>
      </c>
      <c r="Q75" s="141" t="str">
        <f>IFERROR(VLOOKUP($B75,'ARTICULOS DE OF. ASEO Y CAFET.'!$B83:$AF216,16,0),"-")</f>
        <v>-</v>
      </c>
      <c r="R75" s="142" t="str">
        <f>IFERROR(VLOOKUP($B75,'ARTICULOS DE OF. ASEO Y CAFET.'!$B83:$AF216,17,0),"-")</f>
        <v>-</v>
      </c>
      <c r="S75" s="141" t="str">
        <f>IFERROR(VLOOKUP($B75,'ARTICULOS DE OF. ASEO Y CAFET.'!$B83:$AF216,18,0),"-")</f>
        <v>-</v>
      </c>
      <c r="T75" s="141" t="str">
        <f>IFERROR(VLOOKUP($B75,'ARTICULOS DE OF. ASEO Y CAFET.'!$B83:$AF216,19,0),"-")</f>
        <v>-</v>
      </c>
      <c r="U75" s="141" t="str">
        <f>IFERROR(VLOOKUP($B75,'ARTICULOS DE OF. ASEO Y CAFET.'!$B83:$AF216,20,0),"-")</f>
        <v>-</v>
      </c>
      <c r="V75" s="140" t="str">
        <f>IFERROR(VLOOKUP($B75,'ARTICULOS DE OF. ASEO Y CAFET.'!$B83:$AF216,21,0),"-")</f>
        <v>-</v>
      </c>
      <c r="W75" s="142" t="str">
        <f>IFERROR(VLOOKUP($B75,'ARTICULOS DE OF. ASEO Y CAFET.'!$B83:$AF216,22,0),"-")</f>
        <v>-</v>
      </c>
      <c r="X75" s="142" t="str">
        <f>IFERROR(VLOOKUP($B75,'ARTICULOS DE OF. ASEO Y CAFET.'!$B83:$AF216,23,0),"-")</f>
        <v>-</v>
      </c>
      <c r="Y75" s="142" t="str">
        <f>IFERROR(VLOOKUP($B75,'ARTICULOS DE OF. ASEO Y CAFET.'!$B83:$AF216,24,0),"-")</f>
        <v>-</v>
      </c>
      <c r="Z75" s="140" t="str">
        <f>IFERROR(VLOOKUP($B75,'ARTICULOS DE OF. ASEO Y CAFET.'!$B83:$AF216,25,0),"-")</f>
        <v>-</v>
      </c>
      <c r="AA75" s="140" t="str">
        <f>IFERROR(VLOOKUP($B75,'ARTICULOS DE OF. ASEO Y CAFET.'!$B83:$AF216,26,0),"-")</f>
        <v>-</v>
      </c>
      <c r="AB75" s="140" t="str">
        <f>IFERROR(VLOOKUP($B75,'ARTICULOS DE OF. ASEO Y CAFET.'!$B83:$AF216,27,0),"-")</f>
        <v>-</v>
      </c>
      <c r="AC75" s="140" t="str">
        <f>IFERROR(VLOOKUP($B75,'ARTICULOS DE OF. ASEO Y CAFET.'!$B83:$AF216,28,0),"-")</f>
        <v>-</v>
      </c>
      <c r="AD75" s="140" t="str">
        <f>IFERROR(VLOOKUP($B75,'ARTICULOS DE OF. ASEO Y CAFET.'!$B83:$AF216,29,0),"-")</f>
        <v>-</v>
      </c>
      <c r="AE75" s="140" t="str">
        <f>IFERROR(VLOOKUP($B75,'ARTICULOS DE OF. ASEO Y CAFET.'!$B83:$AF216,30,0),"-")</f>
        <v>-</v>
      </c>
      <c r="AF75" s="140" t="str">
        <f>IFERROR(VLOOKUP($B75,'ARTICULOS DE OF. ASEO Y CAFET.'!$B83:$AF216,31,0),"-")</f>
        <v>-</v>
      </c>
    </row>
    <row r="76" spans="1:32" s="71" customFormat="1" ht="26.25" customHeight="1" x14ac:dyDescent="0.2">
      <c r="A76" s="136">
        <f t="shared" si="1"/>
        <v>74</v>
      </c>
      <c r="B76" s="139" t="s">
        <v>31</v>
      </c>
      <c r="C76" s="144" t="s">
        <v>136</v>
      </c>
      <c r="D76" s="139" t="s">
        <v>393</v>
      </c>
      <c r="E76" s="143" t="s">
        <v>394</v>
      </c>
      <c r="F76" s="139" t="s">
        <v>225</v>
      </c>
      <c r="G76" s="139">
        <v>20</v>
      </c>
      <c r="H76" s="139">
        <f>'ARTICULOS DE OF. ASEO Y CAFET.'!$C$6</f>
        <v>0</v>
      </c>
      <c r="I76" s="139">
        <f>'ARTICULOS DE OF. ASEO Y CAFET.'!$C$7</f>
        <v>0</v>
      </c>
      <c r="J76" s="140">
        <f>IFERROR(VLOOKUP($B76,'ARTICULOS DE OF. ASEO Y CAFET.'!$B84:$AF217,9,0),"-")</f>
        <v>0</v>
      </c>
      <c r="K76" s="140">
        <f>IFERROR(VLOOKUP($B76,'ARTICULOS DE OF. ASEO Y CAFET.'!$B84:$AF217,10,0),"-")</f>
        <v>0</v>
      </c>
      <c r="L76" s="140">
        <f>IFERROR(VLOOKUP($B76,'ARTICULOS DE OF. ASEO Y CAFET.'!$B84:$AF217,11,0),"-")</f>
        <v>0</v>
      </c>
      <c r="M76" s="140">
        <f>IFERROR(VLOOKUP($B76,'ARTICULOS DE OF. ASEO Y CAFET.'!$B84:$AF217,12,0),"-")</f>
        <v>0</v>
      </c>
      <c r="N76" s="141">
        <f>IFERROR(VLOOKUP($B76,'ARTICULOS DE OF. ASEO Y CAFET.'!$B84:$AF217,13,0),"-")</f>
        <v>0</v>
      </c>
      <c r="O76" s="140">
        <f>IFERROR(VLOOKUP($B76,'ARTICULOS DE OF. ASEO Y CAFET.'!$B84:$AF217,14,0),"-")</f>
        <v>0</v>
      </c>
      <c r="P76" s="140">
        <f>IFERROR(VLOOKUP($B76,'ARTICULOS DE OF. ASEO Y CAFET.'!$B84:$AF217,15,0),"-")</f>
        <v>0</v>
      </c>
      <c r="Q76" s="141">
        <f>IFERROR(VLOOKUP($B76,'ARTICULOS DE OF. ASEO Y CAFET.'!$B84:$AF217,16,0),"-")</f>
        <v>0</v>
      </c>
      <c r="R76" s="142">
        <f>IFERROR(VLOOKUP($B76,'ARTICULOS DE OF. ASEO Y CAFET.'!$B84:$AF217,17,0),"-")</f>
        <v>0</v>
      </c>
      <c r="S76" s="141">
        <f>IFERROR(VLOOKUP($B76,'ARTICULOS DE OF. ASEO Y CAFET.'!$B84:$AF217,18,0),"-")</f>
        <v>0</v>
      </c>
      <c r="T76" s="141">
        <f>IFERROR(VLOOKUP($B76,'ARTICULOS DE OF. ASEO Y CAFET.'!$B84:$AF217,19,0),"-")</f>
        <v>0</v>
      </c>
      <c r="U76" s="141">
        <f>IFERROR(VLOOKUP($B76,'ARTICULOS DE OF. ASEO Y CAFET.'!$B84:$AF217,20,0),"-")</f>
        <v>0</v>
      </c>
      <c r="V76" s="140">
        <f>IFERROR(VLOOKUP($B76,'ARTICULOS DE OF. ASEO Y CAFET.'!$B84:$AF217,21,0),"-")</f>
        <v>0</v>
      </c>
      <c r="W76" s="142">
        <f>IFERROR(VLOOKUP($B76,'ARTICULOS DE OF. ASEO Y CAFET.'!$B84:$AF217,22,0),"-")</f>
        <v>0</v>
      </c>
      <c r="X76" s="142">
        <f>IFERROR(VLOOKUP($B76,'ARTICULOS DE OF. ASEO Y CAFET.'!$B84:$AF217,23,0),"-")</f>
        <v>0</v>
      </c>
      <c r="Y76" s="142">
        <f>IFERROR(VLOOKUP($B76,'ARTICULOS DE OF. ASEO Y CAFET.'!$B84:$AF217,24,0),"-")</f>
        <v>0</v>
      </c>
      <c r="Z76" s="140">
        <f>IFERROR(VLOOKUP($B76,'ARTICULOS DE OF. ASEO Y CAFET.'!$B84:$AF217,25,0),"-")</f>
        <v>0</v>
      </c>
      <c r="AA76" s="140">
        <f>IFERROR(VLOOKUP($B76,'ARTICULOS DE OF. ASEO Y CAFET.'!$B84:$AF217,26,0),"-")</f>
        <v>0</v>
      </c>
      <c r="AB76" s="140">
        <f>IFERROR(VLOOKUP($B76,'ARTICULOS DE OF. ASEO Y CAFET.'!$B84:$AF217,27,0),"-")</f>
        <v>0</v>
      </c>
      <c r="AC76" s="140">
        <f>IFERROR(VLOOKUP($B76,'ARTICULOS DE OF. ASEO Y CAFET.'!$B84:$AF217,28,0),"-")</f>
        <v>0</v>
      </c>
      <c r="AD76" s="140">
        <f>IFERROR(VLOOKUP($B76,'ARTICULOS DE OF. ASEO Y CAFET.'!$B84:$AF217,29,0),"-")</f>
        <v>0</v>
      </c>
      <c r="AE76" s="140">
        <f>IFERROR(VLOOKUP($B76,'ARTICULOS DE OF. ASEO Y CAFET.'!$B84:$AF217,30,0),"-")</f>
        <v>0</v>
      </c>
      <c r="AF76" s="140">
        <f>IFERROR(VLOOKUP($B76,'ARTICULOS DE OF. ASEO Y CAFET.'!$B84:$AF217,31,0),"-")</f>
        <v>0</v>
      </c>
    </row>
    <row r="77" spans="1:32" s="71" customFormat="1" ht="26.25" customHeight="1" x14ac:dyDescent="0.2">
      <c r="A77" s="136">
        <f t="shared" si="1"/>
        <v>75</v>
      </c>
      <c r="B77" s="136" t="s">
        <v>248</v>
      </c>
      <c r="C77" s="137" t="s">
        <v>396</v>
      </c>
      <c r="D77" s="136" t="s">
        <v>284</v>
      </c>
      <c r="E77" s="138" t="s">
        <v>397</v>
      </c>
      <c r="F77" s="136" t="s">
        <v>28</v>
      </c>
      <c r="G77" s="139">
        <v>5000</v>
      </c>
      <c r="H77" s="139">
        <f>'ARTICULOS DE OF. ASEO Y CAFET.'!$C$6</f>
        <v>0</v>
      </c>
      <c r="I77" s="139">
        <f>'ARTICULOS DE OF. ASEO Y CAFET.'!$C$7</f>
        <v>0</v>
      </c>
      <c r="J77" s="140">
        <f>IFERROR(VLOOKUP($B77,'ARTICULOS DE OF. ASEO Y CAFET.'!$B85:$AF218,9,0),"-")</f>
        <v>0</v>
      </c>
      <c r="K77" s="140">
        <f>IFERROR(VLOOKUP($B77,'ARTICULOS DE OF. ASEO Y CAFET.'!$B85:$AF218,10,0),"-")</f>
        <v>0</v>
      </c>
      <c r="L77" s="140">
        <f>IFERROR(VLOOKUP($B77,'ARTICULOS DE OF. ASEO Y CAFET.'!$B85:$AF218,11,0),"-")</f>
        <v>0</v>
      </c>
      <c r="M77" s="140">
        <f>IFERROR(VLOOKUP($B77,'ARTICULOS DE OF. ASEO Y CAFET.'!$B85:$AF218,12,0),"-")</f>
        <v>0</v>
      </c>
      <c r="N77" s="141">
        <f>IFERROR(VLOOKUP($B77,'ARTICULOS DE OF. ASEO Y CAFET.'!$B85:$AF218,13,0),"-")</f>
        <v>0</v>
      </c>
      <c r="O77" s="140">
        <f>IFERROR(VLOOKUP($B77,'ARTICULOS DE OF. ASEO Y CAFET.'!$B85:$AF218,14,0),"-")</f>
        <v>0</v>
      </c>
      <c r="P77" s="140">
        <f>IFERROR(VLOOKUP($B77,'ARTICULOS DE OF. ASEO Y CAFET.'!$B85:$AF218,15,0),"-")</f>
        <v>0</v>
      </c>
      <c r="Q77" s="141">
        <f>IFERROR(VLOOKUP($B77,'ARTICULOS DE OF. ASEO Y CAFET.'!$B85:$AF218,16,0),"-")</f>
        <v>0</v>
      </c>
      <c r="R77" s="142">
        <f>IFERROR(VLOOKUP($B77,'ARTICULOS DE OF. ASEO Y CAFET.'!$B85:$AF218,17,0),"-")</f>
        <v>0</v>
      </c>
      <c r="S77" s="141">
        <f>IFERROR(VLOOKUP($B77,'ARTICULOS DE OF. ASEO Y CAFET.'!$B85:$AF218,18,0),"-")</f>
        <v>0</v>
      </c>
      <c r="T77" s="141">
        <f>IFERROR(VLOOKUP($B77,'ARTICULOS DE OF. ASEO Y CAFET.'!$B85:$AF218,19,0),"-")</f>
        <v>0</v>
      </c>
      <c r="U77" s="141">
        <f>IFERROR(VLOOKUP($B77,'ARTICULOS DE OF. ASEO Y CAFET.'!$B85:$AF218,20,0),"-")</f>
        <v>0</v>
      </c>
      <c r="V77" s="140">
        <f>IFERROR(VLOOKUP($B77,'ARTICULOS DE OF. ASEO Y CAFET.'!$B85:$AF218,21,0),"-")</f>
        <v>0</v>
      </c>
      <c r="W77" s="142">
        <f>IFERROR(VLOOKUP($B77,'ARTICULOS DE OF. ASEO Y CAFET.'!$B85:$AF218,22,0),"-")</f>
        <v>0</v>
      </c>
      <c r="X77" s="142">
        <f>IFERROR(VLOOKUP($B77,'ARTICULOS DE OF. ASEO Y CAFET.'!$B85:$AF218,23,0),"-")</f>
        <v>0</v>
      </c>
      <c r="Y77" s="142">
        <f>IFERROR(VLOOKUP($B77,'ARTICULOS DE OF. ASEO Y CAFET.'!$B85:$AF218,24,0),"-")</f>
        <v>0</v>
      </c>
      <c r="Z77" s="140">
        <f>IFERROR(VLOOKUP($B77,'ARTICULOS DE OF. ASEO Y CAFET.'!$B85:$AF218,25,0),"-")</f>
        <v>0</v>
      </c>
      <c r="AA77" s="140">
        <f>IFERROR(VLOOKUP($B77,'ARTICULOS DE OF. ASEO Y CAFET.'!$B85:$AF218,26,0),"-")</f>
        <v>0</v>
      </c>
      <c r="AB77" s="140">
        <f>IFERROR(VLOOKUP($B77,'ARTICULOS DE OF. ASEO Y CAFET.'!$B85:$AF218,27,0),"-")</f>
        <v>0</v>
      </c>
      <c r="AC77" s="140">
        <f>IFERROR(VLOOKUP($B77,'ARTICULOS DE OF. ASEO Y CAFET.'!$B85:$AF218,28,0),"-")</f>
        <v>0</v>
      </c>
      <c r="AD77" s="140">
        <f>IFERROR(VLOOKUP($B77,'ARTICULOS DE OF. ASEO Y CAFET.'!$B85:$AF218,29,0),"-")</f>
        <v>0</v>
      </c>
      <c r="AE77" s="140">
        <f>IFERROR(VLOOKUP($B77,'ARTICULOS DE OF. ASEO Y CAFET.'!$B85:$AF218,30,0),"-")</f>
        <v>0</v>
      </c>
      <c r="AF77" s="140">
        <f>IFERROR(VLOOKUP($B77,'ARTICULOS DE OF. ASEO Y CAFET.'!$B85:$AF218,31,0),"-")</f>
        <v>0</v>
      </c>
    </row>
    <row r="78" spans="1:32" s="71" customFormat="1" ht="26.25" customHeight="1" x14ac:dyDescent="0.2">
      <c r="A78" s="136">
        <f t="shared" si="1"/>
        <v>76</v>
      </c>
      <c r="B78" s="136" t="s">
        <v>249</v>
      </c>
      <c r="C78" s="137" t="s">
        <v>398</v>
      </c>
      <c r="D78" s="136" t="s">
        <v>284</v>
      </c>
      <c r="E78" s="138" t="s">
        <v>399</v>
      </c>
      <c r="F78" s="136" t="s">
        <v>28</v>
      </c>
      <c r="G78" s="139">
        <v>9000</v>
      </c>
      <c r="H78" s="139">
        <f>'ARTICULOS DE OF. ASEO Y CAFET.'!$C$6</f>
        <v>0</v>
      </c>
      <c r="I78" s="139">
        <f>'ARTICULOS DE OF. ASEO Y CAFET.'!$C$7</f>
        <v>0</v>
      </c>
      <c r="J78" s="140">
        <f>IFERROR(VLOOKUP($B78,'ARTICULOS DE OF. ASEO Y CAFET.'!$B86:$AF219,9,0),"-")</f>
        <v>0</v>
      </c>
      <c r="K78" s="140">
        <f>IFERROR(VLOOKUP($B78,'ARTICULOS DE OF. ASEO Y CAFET.'!$B86:$AF219,10,0),"-")</f>
        <v>0</v>
      </c>
      <c r="L78" s="140">
        <f>IFERROR(VLOOKUP($B78,'ARTICULOS DE OF. ASEO Y CAFET.'!$B86:$AF219,11,0),"-")</f>
        <v>0</v>
      </c>
      <c r="M78" s="140">
        <f>IFERROR(VLOOKUP($B78,'ARTICULOS DE OF. ASEO Y CAFET.'!$B86:$AF219,12,0),"-")</f>
        <v>0</v>
      </c>
      <c r="N78" s="141">
        <f>IFERROR(VLOOKUP($B78,'ARTICULOS DE OF. ASEO Y CAFET.'!$B86:$AF219,13,0),"-")</f>
        <v>0</v>
      </c>
      <c r="O78" s="140">
        <f>IFERROR(VLOOKUP($B78,'ARTICULOS DE OF. ASEO Y CAFET.'!$B86:$AF219,14,0),"-")</f>
        <v>0</v>
      </c>
      <c r="P78" s="140">
        <f>IFERROR(VLOOKUP($B78,'ARTICULOS DE OF. ASEO Y CAFET.'!$B86:$AF219,15,0),"-")</f>
        <v>0</v>
      </c>
      <c r="Q78" s="141">
        <f>IFERROR(VLOOKUP($B78,'ARTICULOS DE OF. ASEO Y CAFET.'!$B86:$AF219,16,0),"-")</f>
        <v>0</v>
      </c>
      <c r="R78" s="142">
        <f>IFERROR(VLOOKUP($B78,'ARTICULOS DE OF. ASEO Y CAFET.'!$B86:$AF219,17,0),"-")</f>
        <v>0</v>
      </c>
      <c r="S78" s="141">
        <f>IFERROR(VLOOKUP($B78,'ARTICULOS DE OF. ASEO Y CAFET.'!$B86:$AF219,18,0),"-")</f>
        <v>0</v>
      </c>
      <c r="T78" s="141">
        <f>IFERROR(VLOOKUP($B78,'ARTICULOS DE OF. ASEO Y CAFET.'!$B86:$AF219,19,0),"-")</f>
        <v>0</v>
      </c>
      <c r="U78" s="141">
        <f>IFERROR(VLOOKUP($B78,'ARTICULOS DE OF. ASEO Y CAFET.'!$B86:$AF219,20,0),"-")</f>
        <v>0</v>
      </c>
      <c r="V78" s="140">
        <f>IFERROR(VLOOKUP($B78,'ARTICULOS DE OF. ASEO Y CAFET.'!$B86:$AF219,21,0),"-")</f>
        <v>0</v>
      </c>
      <c r="W78" s="142">
        <f>IFERROR(VLOOKUP($B78,'ARTICULOS DE OF. ASEO Y CAFET.'!$B86:$AF219,22,0),"-")</f>
        <v>0</v>
      </c>
      <c r="X78" s="142">
        <f>IFERROR(VLOOKUP($B78,'ARTICULOS DE OF. ASEO Y CAFET.'!$B86:$AF219,23,0),"-")</f>
        <v>0</v>
      </c>
      <c r="Y78" s="142">
        <f>IFERROR(VLOOKUP($B78,'ARTICULOS DE OF. ASEO Y CAFET.'!$B86:$AF219,24,0),"-")</f>
        <v>0</v>
      </c>
      <c r="Z78" s="140">
        <f>IFERROR(VLOOKUP($B78,'ARTICULOS DE OF. ASEO Y CAFET.'!$B86:$AF219,25,0),"-")</f>
        <v>0</v>
      </c>
      <c r="AA78" s="140">
        <f>IFERROR(VLOOKUP($B78,'ARTICULOS DE OF. ASEO Y CAFET.'!$B86:$AF219,26,0),"-")</f>
        <v>0</v>
      </c>
      <c r="AB78" s="140">
        <f>IFERROR(VLOOKUP($B78,'ARTICULOS DE OF. ASEO Y CAFET.'!$B86:$AF219,27,0),"-")</f>
        <v>0</v>
      </c>
      <c r="AC78" s="140">
        <f>IFERROR(VLOOKUP($B78,'ARTICULOS DE OF. ASEO Y CAFET.'!$B86:$AF219,28,0),"-")</f>
        <v>0</v>
      </c>
      <c r="AD78" s="140">
        <f>IFERROR(VLOOKUP($B78,'ARTICULOS DE OF. ASEO Y CAFET.'!$B86:$AF219,29,0),"-")</f>
        <v>0</v>
      </c>
      <c r="AE78" s="140">
        <f>IFERROR(VLOOKUP($B78,'ARTICULOS DE OF. ASEO Y CAFET.'!$B86:$AF219,30,0),"-")</f>
        <v>0</v>
      </c>
      <c r="AF78" s="140">
        <f>IFERROR(VLOOKUP($B78,'ARTICULOS DE OF. ASEO Y CAFET.'!$B86:$AF219,31,0),"-")</f>
        <v>0</v>
      </c>
    </row>
    <row r="79" spans="1:32" s="71" customFormat="1" ht="26.25" customHeight="1" x14ac:dyDescent="0.2">
      <c r="A79" s="136">
        <f t="shared" si="1"/>
        <v>77</v>
      </c>
      <c r="B79" s="136" t="s">
        <v>250</v>
      </c>
      <c r="C79" s="137" t="s">
        <v>258</v>
      </c>
      <c r="D79" s="136" t="s">
        <v>284</v>
      </c>
      <c r="E79" s="138" t="s">
        <v>400</v>
      </c>
      <c r="F79" s="136" t="s">
        <v>28</v>
      </c>
      <c r="G79" s="139">
        <v>12000</v>
      </c>
      <c r="H79" s="139">
        <f>'ARTICULOS DE OF. ASEO Y CAFET.'!$C$6</f>
        <v>0</v>
      </c>
      <c r="I79" s="139">
        <f>'ARTICULOS DE OF. ASEO Y CAFET.'!$C$7</f>
        <v>0</v>
      </c>
      <c r="J79" s="140">
        <f>IFERROR(VLOOKUP($B79,'ARTICULOS DE OF. ASEO Y CAFET.'!$B87:$AF220,9,0),"-")</f>
        <v>0</v>
      </c>
      <c r="K79" s="140">
        <f>IFERROR(VLOOKUP($B79,'ARTICULOS DE OF. ASEO Y CAFET.'!$B87:$AF220,10,0),"-")</f>
        <v>0</v>
      </c>
      <c r="L79" s="140">
        <f>IFERROR(VLOOKUP($B79,'ARTICULOS DE OF. ASEO Y CAFET.'!$B87:$AF220,11,0),"-")</f>
        <v>0</v>
      </c>
      <c r="M79" s="140">
        <f>IFERROR(VLOOKUP($B79,'ARTICULOS DE OF. ASEO Y CAFET.'!$B87:$AF220,12,0),"-")</f>
        <v>0</v>
      </c>
      <c r="N79" s="141">
        <f>IFERROR(VLOOKUP($B79,'ARTICULOS DE OF. ASEO Y CAFET.'!$B87:$AF220,13,0),"-")</f>
        <v>0</v>
      </c>
      <c r="O79" s="140">
        <f>IFERROR(VLOOKUP($B79,'ARTICULOS DE OF. ASEO Y CAFET.'!$B87:$AF220,14,0),"-")</f>
        <v>0</v>
      </c>
      <c r="P79" s="140">
        <f>IFERROR(VLOOKUP($B79,'ARTICULOS DE OF. ASEO Y CAFET.'!$B87:$AF220,15,0),"-")</f>
        <v>0</v>
      </c>
      <c r="Q79" s="141">
        <f>IFERROR(VLOOKUP($B79,'ARTICULOS DE OF. ASEO Y CAFET.'!$B87:$AF220,16,0),"-")</f>
        <v>0</v>
      </c>
      <c r="R79" s="142">
        <f>IFERROR(VLOOKUP($B79,'ARTICULOS DE OF. ASEO Y CAFET.'!$B87:$AF220,17,0),"-")</f>
        <v>0</v>
      </c>
      <c r="S79" s="141">
        <f>IFERROR(VLOOKUP($B79,'ARTICULOS DE OF. ASEO Y CAFET.'!$B87:$AF220,18,0),"-")</f>
        <v>0</v>
      </c>
      <c r="T79" s="141">
        <f>IFERROR(VLOOKUP($B79,'ARTICULOS DE OF. ASEO Y CAFET.'!$B87:$AF220,19,0),"-")</f>
        <v>0</v>
      </c>
      <c r="U79" s="141">
        <f>IFERROR(VLOOKUP($B79,'ARTICULOS DE OF. ASEO Y CAFET.'!$B87:$AF220,20,0),"-")</f>
        <v>0</v>
      </c>
      <c r="V79" s="140">
        <f>IFERROR(VLOOKUP($B79,'ARTICULOS DE OF. ASEO Y CAFET.'!$B87:$AF220,21,0),"-")</f>
        <v>0</v>
      </c>
      <c r="W79" s="142">
        <f>IFERROR(VLOOKUP($B79,'ARTICULOS DE OF. ASEO Y CAFET.'!$B87:$AF220,22,0),"-")</f>
        <v>0</v>
      </c>
      <c r="X79" s="142">
        <f>IFERROR(VLOOKUP($B79,'ARTICULOS DE OF. ASEO Y CAFET.'!$B87:$AF220,23,0),"-")</f>
        <v>0</v>
      </c>
      <c r="Y79" s="142">
        <f>IFERROR(VLOOKUP($B79,'ARTICULOS DE OF. ASEO Y CAFET.'!$B87:$AF220,24,0),"-")</f>
        <v>0</v>
      </c>
      <c r="Z79" s="140">
        <f>IFERROR(VLOOKUP($B79,'ARTICULOS DE OF. ASEO Y CAFET.'!$B87:$AF220,25,0),"-")</f>
        <v>0</v>
      </c>
      <c r="AA79" s="140">
        <f>IFERROR(VLOOKUP($B79,'ARTICULOS DE OF. ASEO Y CAFET.'!$B87:$AF220,26,0),"-")</f>
        <v>0</v>
      </c>
      <c r="AB79" s="140">
        <f>IFERROR(VLOOKUP($B79,'ARTICULOS DE OF. ASEO Y CAFET.'!$B87:$AF220,27,0),"-")</f>
        <v>0</v>
      </c>
      <c r="AC79" s="140">
        <f>IFERROR(VLOOKUP($B79,'ARTICULOS DE OF. ASEO Y CAFET.'!$B87:$AF220,28,0),"-")</f>
        <v>0</v>
      </c>
      <c r="AD79" s="140">
        <f>IFERROR(VLOOKUP($B79,'ARTICULOS DE OF. ASEO Y CAFET.'!$B87:$AF220,29,0),"-")</f>
        <v>0</v>
      </c>
      <c r="AE79" s="140">
        <f>IFERROR(VLOOKUP($B79,'ARTICULOS DE OF. ASEO Y CAFET.'!$B87:$AF220,30,0),"-")</f>
        <v>0</v>
      </c>
      <c r="AF79" s="140">
        <f>IFERROR(VLOOKUP($B79,'ARTICULOS DE OF. ASEO Y CAFET.'!$B87:$AF220,31,0),"-")</f>
        <v>0</v>
      </c>
    </row>
    <row r="80" spans="1:32" s="71" customFormat="1" ht="26.25" customHeight="1" x14ac:dyDescent="0.2">
      <c r="A80" s="136">
        <f t="shared" si="1"/>
        <v>78</v>
      </c>
      <c r="B80" s="136" t="s">
        <v>251</v>
      </c>
      <c r="C80" s="137" t="s">
        <v>259</v>
      </c>
      <c r="D80" s="136" t="s">
        <v>284</v>
      </c>
      <c r="E80" s="138" t="s">
        <v>401</v>
      </c>
      <c r="F80" s="136" t="s">
        <v>28</v>
      </c>
      <c r="G80" s="139">
        <v>10000</v>
      </c>
      <c r="H80" s="139">
        <f>'ARTICULOS DE OF. ASEO Y CAFET.'!$C$6</f>
        <v>0</v>
      </c>
      <c r="I80" s="139">
        <f>'ARTICULOS DE OF. ASEO Y CAFET.'!$C$7</f>
        <v>0</v>
      </c>
      <c r="J80" s="140">
        <f>IFERROR(VLOOKUP($B80,'ARTICULOS DE OF. ASEO Y CAFET.'!$B88:$AF221,9,0),"-")</f>
        <v>0</v>
      </c>
      <c r="K80" s="140">
        <f>IFERROR(VLOOKUP($B80,'ARTICULOS DE OF. ASEO Y CAFET.'!$B88:$AF221,10,0),"-")</f>
        <v>0</v>
      </c>
      <c r="L80" s="140">
        <f>IFERROR(VLOOKUP($B80,'ARTICULOS DE OF. ASEO Y CAFET.'!$B88:$AF221,11,0),"-")</f>
        <v>0</v>
      </c>
      <c r="M80" s="140">
        <f>IFERROR(VLOOKUP($B80,'ARTICULOS DE OF. ASEO Y CAFET.'!$B88:$AF221,12,0),"-")</f>
        <v>0</v>
      </c>
      <c r="N80" s="141">
        <f>IFERROR(VLOOKUP($B80,'ARTICULOS DE OF. ASEO Y CAFET.'!$B88:$AF221,13,0),"-")</f>
        <v>0</v>
      </c>
      <c r="O80" s="140">
        <f>IFERROR(VLOOKUP($B80,'ARTICULOS DE OF. ASEO Y CAFET.'!$B88:$AF221,14,0),"-")</f>
        <v>0</v>
      </c>
      <c r="P80" s="140">
        <f>IFERROR(VLOOKUP($B80,'ARTICULOS DE OF. ASEO Y CAFET.'!$B88:$AF221,15,0),"-")</f>
        <v>0</v>
      </c>
      <c r="Q80" s="141">
        <f>IFERROR(VLOOKUP($B80,'ARTICULOS DE OF. ASEO Y CAFET.'!$B88:$AF221,16,0),"-")</f>
        <v>0</v>
      </c>
      <c r="R80" s="142">
        <f>IFERROR(VLOOKUP($B80,'ARTICULOS DE OF. ASEO Y CAFET.'!$B88:$AF221,17,0),"-")</f>
        <v>0</v>
      </c>
      <c r="S80" s="141">
        <f>IFERROR(VLOOKUP($B80,'ARTICULOS DE OF. ASEO Y CAFET.'!$B88:$AF221,18,0),"-")</f>
        <v>0</v>
      </c>
      <c r="T80" s="141">
        <f>IFERROR(VLOOKUP($B80,'ARTICULOS DE OF. ASEO Y CAFET.'!$B88:$AF221,19,0),"-")</f>
        <v>0</v>
      </c>
      <c r="U80" s="141">
        <f>IFERROR(VLOOKUP($B80,'ARTICULOS DE OF. ASEO Y CAFET.'!$B88:$AF221,20,0),"-")</f>
        <v>0</v>
      </c>
      <c r="V80" s="140">
        <f>IFERROR(VLOOKUP($B80,'ARTICULOS DE OF. ASEO Y CAFET.'!$B88:$AF221,21,0),"-")</f>
        <v>0</v>
      </c>
      <c r="W80" s="142">
        <f>IFERROR(VLOOKUP($B80,'ARTICULOS DE OF. ASEO Y CAFET.'!$B88:$AF221,22,0),"-")</f>
        <v>0</v>
      </c>
      <c r="X80" s="142">
        <f>IFERROR(VLOOKUP($B80,'ARTICULOS DE OF. ASEO Y CAFET.'!$B88:$AF221,23,0),"-")</f>
        <v>0</v>
      </c>
      <c r="Y80" s="142">
        <f>IFERROR(VLOOKUP($B80,'ARTICULOS DE OF. ASEO Y CAFET.'!$B88:$AF221,24,0),"-")</f>
        <v>0</v>
      </c>
      <c r="Z80" s="140">
        <f>IFERROR(VLOOKUP($B80,'ARTICULOS DE OF. ASEO Y CAFET.'!$B88:$AF221,25,0),"-")</f>
        <v>0</v>
      </c>
      <c r="AA80" s="140">
        <f>IFERROR(VLOOKUP($B80,'ARTICULOS DE OF. ASEO Y CAFET.'!$B88:$AF221,26,0),"-")</f>
        <v>0</v>
      </c>
      <c r="AB80" s="140">
        <f>IFERROR(VLOOKUP($B80,'ARTICULOS DE OF. ASEO Y CAFET.'!$B88:$AF221,27,0),"-")</f>
        <v>0</v>
      </c>
      <c r="AC80" s="140">
        <f>IFERROR(VLOOKUP($B80,'ARTICULOS DE OF. ASEO Y CAFET.'!$B88:$AF221,28,0),"-")</f>
        <v>0</v>
      </c>
      <c r="AD80" s="140">
        <f>IFERROR(VLOOKUP($B80,'ARTICULOS DE OF. ASEO Y CAFET.'!$B88:$AF221,29,0),"-")</f>
        <v>0</v>
      </c>
      <c r="AE80" s="140">
        <f>IFERROR(VLOOKUP($B80,'ARTICULOS DE OF. ASEO Y CAFET.'!$B88:$AF221,30,0),"-")</f>
        <v>0</v>
      </c>
      <c r="AF80" s="140">
        <f>IFERROR(VLOOKUP($B80,'ARTICULOS DE OF. ASEO Y CAFET.'!$B88:$AF221,31,0),"-")</f>
        <v>0</v>
      </c>
    </row>
    <row r="81" spans="1:32" s="71" customFormat="1" ht="26.25" customHeight="1" x14ac:dyDescent="0.2">
      <c r="A81" s="136">
        <f t="shared" si="1"/>
        <v>79</v>
      </c>
      <c r="B81" s="136" t="s">
        <v>252</v>
      </c>
      <c r="C81" s="137" t="s">
        <v>260</v>
      </c>
      <c r="D81" s="136" t="s">
        <v>284</v>
      </c>
      <c r="E81" s="138" t="s">
        <v>402</v>
      </c>
      <c r="F81" s="136" t="s">
        <v>28</v>
      </c>
      <c r="G81" s="139">
        <v>3000</v>
      </c>
      <c r="H81" s="139">
        <f>'ARTICULOS DE OF. ASEO Y CAFET.'!$C$6</f>
        <v>0</v>
      </c>
      <c r="I81" s="139">
        <f>'ARTICULOS DE OF. ASEO Y CAFET.'!$C$7</f>
        <v>0</v>
      </c>
      <c r="J81" s="140">
        <f>IFERROR(VLOOKUP($B81,'ARTICULOS DE OF. ASEO Y CAFET.'!$B89:$AF222,9,0),"-")</f>
        <v>0</v>
      </c>
      <c r="K81" s="140">
        <f>IFERROR(VLOOKUP($B81,'ARTICULOS DE OF. ASEO Y CAFET.'!$B89:$AF222,10,0),"-")</f>
        <v>0</v>
      </c>
      <c r="L81" s="140">
        <f>IFERROR(VLOOKUP($B81,'ARTICULOS DE OF. ASEO Y CAFET.'!$B89:$AF222,11,0),"-")</f>
        <v>0</v>
      </c>
      <c r="M81" s="140">
        <f>IFERROR(VLOOKUP($B81,'ARTICULOS DE OF. ASEO Y CAFET.'!$B89:$AF222,12,0),"-")</f>
        <v>0</v>
      </c>
      <c r="N81" s="141">
        <f>IFERROR(VLOOKUP($B81,'ARTICULOS DE OF. ASEO Y CAFET.'!$B89:$AF222,13,0),"-")</f>
        <v>0</v>
      </c>
      <c r="O81" s="140">
        <f>IFERROR(VLOOKUP($B81,'ARTICULOS DE OF. ASEO Y CAFET.'!$B89:$AF222,14,0),"-")</f>
        <v>0</v>
      </c>
      <c r="P81" s="140">
        <f>IFERROR(VLOOKUP($B81,'ARTICULOS DE OF. ASEO Y CAFET.'!$B89:$AF222,15,0),"-")</f>
        <v>0</v>
      </c>
      <c r="Q81" s="141">
        <f>IFERROR(VLOOKUP($B81,'ARTICULOS DE OF. ASEO Y CAFET.'!$B89:$AF222,16,0),"-")</f>
        <v>0</v>
      </c>
      <c r="R81" s="142">
        <f>IFERROR(VLOOKUP($B81,'ARTICULOS DE OF. ASEO Y CAFET.'!$B89:$AF222,17,0),"-")</f>
        <v>0</v>
      </c>
      <c r="S81" s="141">
        <f>IFERROR(VLOOKUP($B81,'ARTICULOS DE OF. ASEO Y CAFET.'!$B89:$AF222,18,0),"-")</f>
        <v>0</v>
      </c>
      <c r="T81" s="141">
        <f>IFERROR(VLOOKUP($B81,'ARTICULOS DE OF. ASEO Y CAFET.'!$B89:$AF222,19,0),"-")</f>
        <v>0</v>
      </c>
      <c r="U81" s="141">
        <f>IFERROR(VLOOKUP($B81,'ARTICULOS DE OF. ASEO Y CAFET.'!$B89:$AF222,20,0),"-")</f>
        <v>0</v>
      </c>
      <c r="V81" s="140">
        <f>IFERROR(VLOOKUP($B81,'ARTICULOS DE OF. ASEO Y CAFET.'!$B89:$AF222,21,0),"-")</f>
        <v>0</v>
      </c>
      <c r="W81" s="142">
        <f>IFERROR(VLOOKUP($B81,'ARTICULOS DE OF. ASEO Y CAFET.'!$B89:$AF222,22,0),"-")</f>
        <v>0</v>
      </c>
      <c r="X81" s="142">
        <f>IFERROR(VLOOKUP($B81,'ARTICULOS DE OF. ASEO Y CAFET.'!$B89:$AF222,23,0),"-")</f>
        <v>0</v>
      </c>
      <c r="Y81" s="142">
        <f>IFERROR(VLOOKUP($B81,'ARTICULOS DE OF. ASEO Y CAFET.'!$B89:$AF222,24,0),"-")</f>
        <v>0</v>
      </c>
      <c r="Z81" s="140">
        <f>IFERROR(VLOOKUP($B81,'ARTICULOS DE OF. ASEO Y CAFET.'!$B89:$AF222,25,0),"-")</f>
        <v>0</v>
      </c>
      <c r="AA81" s="140">
        <f>IFERROR(VLOOKUP($B81,'ARTICULOS DE OF. ASEO Y CAFET.'!$B89:$AF222,26,0),"-")</f>
        <v>0</v>
      </c>
      <c r="AB81" s="140">
        <f>IFERROR(VLOOKUP($B81,'ARTICULOS DE OF. ASEO Y CAFET.'!$B89:$AF222,27,0),"-")</f>
        <v>0</v>
      </c>
      <c r="AC81" s="140">
        <f>IFERROR(VLOOKUP($B81,'ARTICULOS DE OF. ASEO Y CAFET.'!$B89:$AF222,28,0),"-")</f>
        <v>0</v>
      </c>
      <c r="AD81" s="140">
        <f>IFERROR(VLOOKUP($B81,'ARTICULOS DE OF. ASEO Y CAFET.'!$B89:$AF222,29,0),"-")</f>
        <v>0</v>
      </c>
      <c r="AE81" s="140">
        <f>IFERROR(VLOOKUP($B81,'ARTICULOS DE OF. ASEO Y CAFET.'!$B89:$AF222,30,0),"-")</f>
        <v>0</v>
      </c>
      <c r="AF81" s="140">
        <f>IFERROR(VLOOKUP($B81,'ARTICULOS DE OF. ASEO Y CAFET.'!$B89:$AF222,31,0),"-")</f>
        <v>0</v>
      </c>
    </row>
    <row r="82" spans="1:32" s="71" customFormat="1" ht="26.25" customHeight="1" x14ac:dyDescent="0.2">
      <c r="A82" s="136">
        <f t="shared" si="1"/>
        <v>80</v>
      </c>
      <c r="B82" s="136" t="s">
        <v>253</v>
      </c>
      <c r="C82" s="137" t="s">
        <v>261</v>
      </c>
      <c r="D82" s="136" t="s">
        <v>284</v>
      </c>
      <c r="E82" s="138" t="s">
        <v>403</v>
      </c>
      <c r="F82" s="136" t="s">
        <v>28</v>
      </c>
      <c r="G82" s="139">
        <v>10000</v>
      </c>
      <c r="H82" s="139">
        <f>'ARTICULOS DE OF. ASEO Y CAFET.'!$C$6</f>
        <v>0</v>
      </c>
      <c r="I82" s="139">
        <f>'ARTICULOS DE OF. ASEO Y CAFET.'!$C$7</f>
        <v>0</v>
      </c>
      <c r="J82" s="140">
        <f>IFERROR(VLOOKUP($B82,'ARTICULOS DE OF. ASEO Y CAFET.'!$B90:$AF223,9,0),"-")</f>
        <v>0</v>
      </c>
      <c r="K82" s="140">
        <f>IFERROR(VLOOKUP($B82,'ARTICULOS DE OF. ASEO Y CAFET.'!$B90:$AF223,10,0),"-")</f>
        <v>0</v>
      </c>
      <c r="L82" s="140">
        <f>IFERROR(VLOOKUP($B82,'ARTICULOS DE OF. ASEO Y CAFET.'!$B90:$AF223,11,0),"-")</f>
        <v>0</v>
      </c>
      <c r="M82" s="140">
        <f>IFERROR(VLOOKUP($B82,'ARTICULOS DE OF. ASEO Y CAFET.'!$B90:$AF223,12,0),"-")</f>
        <v>0</v>
      </c>
      <c r="N82" s="141">
        <f>IFERROR(VLOOKUP($B82,'ARTICULOS DE OF. ASEO Y CAFET.'!$B90:$AF223,13,0),"-")</f>
        <v>0</v>
      </c>
      <c r="O82" s="140">
        <f>IFERROR(VLOOKUP($B82,'ARTICULOS DE OF. ASEO Y CAFET.'!$B90:$AF223,14,0),"-")</f>
        <v>0</v>
      </c>
      <c r="P82" s="140">
        <f>IFERROR(VLOOKUP($B82,'ARTICULOS DE OF. ASEO Y CAFET.'!$B90:$AF223,15,0),"-")</f>
        <v>0</v>
      </c>
      <c r="Q82" s="141">
        <f>IFERROR(VLOOKUP($B82,'ARTICULOS DE OF. ASEO Y CAFET.'!$B90:$AF223,16,0),"-")</f>
        <v>0</v>
      </c>
      <c r="R82" s="142">
        <f>IFERROR(VLOOKUP($B82,'ARTICULOS DE OF. ASEO Y CAFET.'!$B90:$AF223,17,0),"-")</f>
        <v>0</v>
      </c>
      <c r="S82" s="141">
        <f>IFERROR(VLOOKUP($B82,'ARTICULOS DE OF. ASEO Y CAFET.'!$B90:$AF223,18,0),"-")</f>
        <v>0</v>
      </c>
      <c r="T82" s="141">
        <f>IFERROR(VLOOKUP($B82,'ARTICULOS DE OF. ASEO Y CAFET.'!$B90:$AF223,19,0),"-")</f>
        <v>0</v>
      </c>
      <c r="U82" s="141">
        <f>IFERROR(VLOOKUP($B82,'ARTICULOS DE OF. ASEO Y CAFET.'!$B90:$AF223,20,0),"-")</f>
        <v>0</v>
      </c>
      <c r="V82" s="140">
        <f>IFERROR(VLOOKUP($B82,'ARTICULOS DE OF. ASEO Y CAFET.'!$B90:$AF223,21,0),"-")</f>
        <v>0</v>
      </c>
      <c r="W82" s="142">
        <f>IFERROR(VLOOKUP($B82,'ARTICULOS DE OF. ASEO Y CAFET.'!$B90:$AF223,22,0),"-")</f>
        <v>0</v>
      </c>
      <c r="X82" s="142">
        <f>IFERROR(VLOOKUP($B82,'ARTICULOS DE OF. ASEO Y CAFET.'!$B90:$AF223,23,0),"-")</f>
        <v>0</v>
      </c>
      <c r="Y82" s="142">
        <f>IFERROR(VLOOKUP($B82,'ARTICULOS DE OF. ASEO Y CAFET.'!$B90:$AF223,24,0),"-")</f>
        <v>0</v>
      </c>
      <c r="Z82" s="140">
        <f>IFERROR(VLOOKUP($B82,'ARTICULOS DE OF. ASEO Y CAFET.'!$B90:$AF223,25,0),"-")</f>
        <v>0</v>
      </c>
      <c r="AA82" s="140">
        <f>IFERROR(VLOOKUP($B82,'ARTICULOS DE OF. ASEO Y CAFET.'!$B90:$AF223,26,0),"-")</f>
        <v>0</v>
      </c>
      <c r="AB82" s="140">
        <f>IFERROR(VLOOKUP($B82,'ARTICULOS DE OF. ASEO Y CAFET.'!$B90:$AF223,27,0),"-")</f>
        <v>0</v>
      </c>
      <c r="AC82" s="140">
        <f>IFERROR(VLOOKUP($B82,'ARTICULOS DE OF. ASEO Y CAFET.'!$B90:$AF223,28,0),"-")</f>
        <v>0</v>
      </c>
      <c r="AD82" s="140">
        <f>IFERROR(VLOOKUP($B82,'ARTICULOS DE OF. ASEO Y CAFET.'!$B90:$AF223,29,0),"-")</f>
        <v>0</v>
      </c>
      <c r="AE82" s="140">
        <f>IFERROR(VLOOKUP($B82,'ARTICULOS DE OF. ASEO Y CAFET.'!$B90:$AF223,30,0),"-")</f>
        <v>0</v>
      </c>
      <c r="AF82" s="140">
        <f>IFERROR(VLOOKUP($B82,'ARTICULOS DE OF. ASEO Y CAFET.'!$B90:$AF223,31,0),"-")</f>
        <v>0</v>
      </c>
    </row>
    <row r="83" spans="1:32" s="71" customFormat="1" ht="26.25" customHeight="1" x14ac:dyDescent="0.2">
      <c r="A83" s="136">
        <f t="shared" si="1"/>
        <v>81</v>
      </c>
      <c r="B83" s="148" t="s">
        <v>245</v>
      </c>
      <c r="C83" s="144" t="s">
        <v>255</v>
      </c>
      <c r="D83" s="136" t="s">
        <v>284</v>
      </c>
      <c r="E83" s="143" t="s">
        <v>404</v>
      </c>
      <c r="F83" s="139" t="s">
        <v>406</v>
      </c>
      <c r="G83" s="139">
        <v>200</v>
      </c>
      <c r="H83" s="139">
        <f>'ARTICULOS DE OF. ASEO Y CAFET.'!$C$6</f>
        <v>0</v>
      </c>
      <c r="I83" s="139">
        <f>'ARTICULOS DE OF. ASEO Y CAFET.'!$C$7</f>
        <v>0</v>
      </c>
      <c r="J83" s="140">
        <f>IFERROR(VLOOKUP($B83,'ARTICULOS DE OF. ASEO Y CAFET.'!$B92:$AF237,9,0),"-")</f>
        <v>0</v>
      </c>
      <c r="K83" s="140">
        <f>IFERROR(VLOOKUP($B83,'ARTICULOS DE OF. ASEO Y CAFET.'!$B92:$AF237,10,0),"-")</f>
        <v>0</v>
      </c>
      <c r="L83" s="140">
        <f>IFERROR(VLOOKUP($B83,'ARTICULOS DE OF. ASEO Y CAFET.'!$B92:$AF237,11,0),"-")</f>
        <v>0</v>
      </c>
      <c r="M83" s="140">
        <f>IFERROR(VLOOKUP($B83,'ARTICULOS DE OF. ASEO Y CAFET.'!$B92:$AF237,12,0),"-")</f>
        <v>0</v>
      </c>
      <c r="N83" s="141">
        <f>IFERROR(VLOOKUP($B83,'ARTICULOS DE OF. ASEO Y CAFET.'!$B92:$AF237,13,0),"-")</f>
        <v>0</v>
      </c>
      <c r="O83" s="140">
        <f>IFERROR(VLOOKUP($B83,'ARTICULOS DE OF. ASEO Y CAFET.'!$B92:$AF237,14,0),"-")</f>
        <v>0</v>
      </c>
      <c r="P83" s="140">
        <f>IFERROR(VLOOKUP($B83,'ARTICULOS DE OF. ASEO Y CAFET.'!$B92:$AF237,15,0),"-")</f>
        <v>0</v>
      </c>
      <c r="Q83" s="141">
        <f>IFERROR(VLOOKUP($B83,'ARTICULOS DE OF. ASEO Y CAFET.'!$B92:$AF237,16,0),"-")</f>
        <v>0</v>
      </c>
      <c r="R83" s="142">
        <f>IFERROR(VLOOKUP($B83,'ARTICULOS DE OF. ASEO Y CAFET.'!$B92:$AF237,17,0),"-")</f>
        <v>0</v>
      </c>
      <c r="S83" s="141">
        <f>IFERROR(VLOOKUP($B83,'ARTICULOS DE OF. ASEO Y CAFET.'!$B92:$AF237,18,0),"-")</f>
        <v>0</v>
      </c>
      <c r="T83" s="141">
        <f>IFERROR(VLOOKUP($B83,'ARTICULOS DE OF. ASEO Y CAFET.'!$B92:$AF237,19,0),"-")</f>
        <v>0</v>
      </c>
      <c r="U83" s="141">
        <f>IFERROR(VLOOKUP($B83,'ARTICULOS DE OF. ASEO Y CAFET.'!$B92:$AF237,20,0),"-")</f>
        <v>0</v>
      </c>
      <c r="V83" s="140">
        <f>IFERROR(VLOOKUP($B83,'ARTICULOS DE OF. ASEO Y CAFET.'!$B92:$AF237,21,0),"-")</f>
        <v>0</v>
      </c>
      <c r="W83" s="142">
        <f>IFERROR(VLOOKUP($B83,'ARTICULOS DE OF. ASEO Y CAFET.'!$B92:$AF237,22,0),"-")</f>
        <v>0</v>
      </c>
      <c r="X83" s="142">
        <f>IFERROR(VLOOKUP($B83,'ARTICULOS DE OF. ASEO Y CAFET.'!$B92:$AF237,23,0),"-")</f>
        <v>0</v>
      </c>
      <c r="Y83" s="142">
        <f>IFERROR(VLOOKUP($B83,'ARTICULOS DE OF. ASEO Y CAFET.'!$B92:$AF237,24,0),"-")</f>
        <v>0</v>
      </c>
      <c r="Z83" s="140">
        <f>IFERROR(VLOOKUP($B83,'ARTICULOS DE OF. ASEO Y CAFET.'!$B92:$AF237,25,0),"-")</f>
        <v>0</v>
      </c>
      <c r="AA83" s="140">
        <f>IFERROR(VLOOKUP($B83,'ARTICULOS DE OF. ASEO Y CAFET.'!$B92:$AF237,26,0),"-")</f>
        <v>0</v>
      </c>
      <c r="AB83" s="140">
        <f>IFERROR(VLOOKUP($B83,'ARTICULOS DE OF. ASEO Y CAFET.'!$B92:$AF237,27,0),"-")</f>
        <v>0</v>
      </c>
      <c r="AC83" s="140">
        <f>IFERROR(VLOOKUP($B83,'ARTICULOS DE OF. ASEO Y CAFET.'!$B92:$AF237,28,0),"-")</f>
        <v>0</v>
      </c>
      <c r="AD83" s="140">
        <f>IFERROR(VLOOKUP($B83,'ARTICULOS DE OF. ASEO Y CAFET.'!$B92:$AF237,29,0),"-")</f>
        <v>0</v>
      </c>
      <c r="AE83" s="140">
        <f>IFERROR(VLOOKUP($B83,'ARTICULOS DE OF. ASEO Y CAFET.'!$B92:$AF237,30,0),"-")</f>
        <v>0</v>
      </c>
      <c r="AF83" s="140">
        <f>IFERROR(VLOOKUP($B83,'ARTICULOS DE OF. ASEO Y CAFET.'!$B92:$AF237,31,0),"-")</f>
        <v>0</v>
      </c>
    </row>
    <row r="84" spans="1:32" s="71" customFormat="1" ht="26.25" customHeight="1" x14ac:dyDescent="0.2">
      <c r="A84" s="136">
        <f t="shared" si="1"/>
        <v>82</v>
      </c>
      <c r="B84" s="148" t="s">
        <v>246</v>
      </c>
      <c r="C84" s="144" t="s">
        <v>256</v>
      </c>
      <c r="D84" s="136" t="s">
        <v>284</v>
      </c>
      <c r="E84" s="143" t="s">
        <v>407</v>
      </c>
      <c r="F84" s="139" t="s">
        <v>406</v>
      </c>
      <c r="G84" s="139">
        <v>60</v>
      </c>
      <c r="H84" s="139">
        <f>'ARTICULOS DE OF. ASEO Y CAFET.'!$C$6</f>
        <v>0</v>
      </c>
      <c r="I84" s="139">
        <f>'ARTICULOS DE OF. ASEO Y CAFET.'!$C$7</f>
        <v>0</v>
      </c>
      <c r="J84" s="140">
        <f>IFERROR(VLOOKUP($B84,'ARTICULOS DE OF. ASEO Y CAFET.'!$B92:$AF238,9,0),"-")</f>
        <v>0</v>
      </c>
      <c r="K84" s="140">
        <f>IFERROR(VLOOKUP($B84,'ARTICULOS DE OF. ASEO Y CAFET.'!$B92:$AF238,10,0),"-")</f>
        <v>0</v>
      </c>
      <c r="L84" s="140">
        <f>IFERROR(VLOOKUP($B84,'ARTICULOS DE OF. ASEO Y CAFET.'!$B92:$AF238,11,0),"-")</f>
        <v>0</v>
      </c>
      <c r="M84" s="140">
        <f>IFERROR(VLOOKUP($B84,'ARTICULOS DE OF. ASEO Y CAFET.'!$B92:$AF238,12,0),"-")</f>
        <v>0</v>
      </c>
      <c r="N84" s="141">
        <f>IFERROR(VLOOKUP($B84,'ARTICULOS DE OF. ASEO Y CAFET.'!$B92:$AF238,13,0),"-")</f>
        <v>0</v>
      </c>
      <c r="O84" s="140">
        <f>IFERROR(VLOOKUP($B84,'ARTICULOS DE OF. ASEO Y CAFET.'!$B92:$AF238,14,0),"-")</f>
        <v>0</v>
      </c>
      <c r="P84" s="140">
        <f>IFERROR(VLOOKUP($B84,'ARTICULOS DE OF. ASEO Y CAFET.'!$B92:$AF238,15,0),"-")</f>
        <v>0</v>
      </c>
      <c r="Q84" s="141">
        <f>IFERROR(VLOOKUP($B84,'ARTICULOS DE OF. ASEO Y CAFET.'!$B92:$AF238,16,0),"-")</f>
        <v>0</v>
      </c>
      <c r="R84" s="142">
        <f>IFERROR(VLOOKUP($B84,'ARTICULOS DE OF. ASEO Y CAFET.'!$B92:$AF238,17,0),"-")</f>
        <v>0</v>
      </c>
      <c r="S84" s="141">
        <f>IFERROR(VLOOKUP($B84,'ARTICULOS DE OF. ASEO Y CAFET.'!$B92:$AF238,18,0),"-")</f>
        <v>0</v>
      </c>
      <c r="T84" s="141">
        <f>IFERROR(VLOOKUP($B84,'ARTICULOS DE OF. ASEO Y CAFET.'!$B92:$AF238,19,0),"-")</f>
        <v>0</v>
      </c>
      <c r="U84" s="141">
        <f>IFERROR(VLOOKUP($B84,'ARTICULOS DE OF. ASEO Y CAFET.'!$B92:$AF238,20,0),"-")</f>
        <v>0</v>
      </c>
      <c r="V84" s="140">
        <f>IFERROR(VLOOKUP($B84,'ARTICULOS DE OF. ASEO Y CAFET.'!$B92:$AF238,21,0),"-")</f>
        <v>0</v>
      </c>
      <c r="W84" s="142">
        <f>IFERROR(VLOOKUP($B84,'ARTICULOS DE OF. ASEO Y CAFET.'!$B92:$AF238,22,0),"-")</f>
        <v>0</v>
      </c>
      <c r="X84" s="142">
        <f>IFERROR(VLOOKUP($B84,'ARTICULOS DE OF. ASEO Y CAFET.'!$B92:$AF238,23,0),"-")</f>
        <v>0</v>
      </c>
      <c r="Y84" s="142">
        <f>IFERROR(VLOOKUP($B84,'ARTICULOS DE OF. ASEO Y CAFET.'!$B92:$AF238,24,0),"-")</f>
        <v>0</v>
      </c>
      <c r="Z84" s="140">
        <f>IFERROR(VLOOKUP($B84,'ARTICULOS DE OF. ASEO Y CAFET.'!$B92:$AF238,25,0),"-")</f>
        <v>0</v>
      </c>
      <c r="AA84" s="140">
        <f>IFERROR(VLOOKUP($B84,'ARTICULOS DE OF. ASEO Y CAFET.'!$B92:$AF238,26,0),"-")</f>
        <v>0</v>
      </c>
      <c r="AB84" s="140">
        <f>IFERROR(VLOOKUP($B84,'ARTICULOS DE OF. ASEO Y CAFET.'!$B92:$AF238,27,0),"-")</f>
        <v>0</v>
      </c>
      <c r="AC84" s="140">
        <f>IFERROR(VLOOKUP($B84,'ARTICULOS DE OF. ASEO Y CAFET.'!$B92:$AF238,28,0),"-")</f>
        <v>0</v>
      </c>
      <c r="AD84" s="140">
        <f>IFERROR(VLOOKUP($B84,'ARTICULOS DE OF. ASEO Y CAFET.'!$B92:$AF238,29,0),"-")</f>
        <v>0</v>
      </c>
      <c r="AE84" s="140">
        <f>IFERROR(VLOOKUP($B84,'ARTICULOS DE OF. ASEO Y CAFET.'!$B92:$AF238,30,0),"-")</f>
        <v>0</v>
      </c>
      <c r="AF84" s="140">
        <f>IFERROR(VLOOKUP($B84,'ARTICULOS DE OF. ASEO Y CAFET.'!$B92:$AF238,31,0),"-")</f>
        <v>0</v>
      </c>
    </row>
    <row r="85" spans="1:32" s="71" customFormat="1" ht="26.25" customHeight="1" x14ac:dyDescent="0.2">
      <c r="A85" s="136">
        <f t="shared" si="1"/>
        <v>83</v>
      </c>
      <c r="B85" s="136" t="s">
        <v>237</v>
      </c>
      <c r="C85" s="144" t="s">
        <v>408</v>
      </c>
      <c r="D85" s="139" t="s">
        <v>284</v>
      </c>
      <c r="E85" s="138" t="s">
        <v>409</v>
      </c>
      <c r="F85" s="136" t="s">
        <v>28</v>
      </c>
      <c r="G85" s="136">
        <v>700</v>
      </c>
      <c r="H85" s="139">
        <f>'ARTICULOS DE OF. ASEO Y CAFET.'!$C$6</f>
        <v>0</v>
      </c>
      <c r="I85" s="139">
        <f>'ARTICULOS DE OF. ASEO Y CAFET.'!$C$7</f>
        <v>0</v>
      </c>
      <c r="J85" s="140">
        <f>IFERROR(VLOOKUP($B85,'ARTICULOS DE OF. ASEO Y CAFET.'!$B93:$AF239,9,0),"-")</f>
        <v>0</v>
      </c>
      <c r="K85" s="140">
        <f>IFERROR(VLOOKUP($B85,'ARTICULOS DE OF. ASEO Y CAFET.'!$B93:$AF239,10,0),"-")</f>
        <v>0</v>
      </c>
      <c r="L85" s="140">
        <f>IFERROR(VLOOKUP($B85,'ARTICULOS DE OF. ASEO Y CAFET.'!$B93:$AF239,11,0),"-")</f>
        <v>0</v>
      </c>
      <c r="M85" s="140">
        <f>IFERROR(VLOOKUP($B85,'ARTICULOS DE OF. ASEO Y CAFET.'!$B93:$AF239,12,0),"-")</f>
        <v>0</v>
      </c>
      <c r="N85" s="141">
        <f>IFERROR(VLOOKUP($B85,'ARTICULOS DE OF. ASEO Y CAFET.'!$B93:$AF239,13,0),"-")</f>
        <v>0</v>
      </c>
      <c r="O85" s="140">
        <f>IFERROR(VLOOKUP($B85,'ARTICULOS DE OF. ASEO Y CAFET.'!$B93:$AF239,14,0),"-")</f>
        <v>0</v>
      </c>
      <c r="P85" s="140">
        <f>IFERROR(VLOOKUP($B85,'ARTICULOS DE OF. ASEO Y CAFET.'!$B93:$AF239,15,0),"-")</f>
        <v>0</v>
      </c>
      <c r="Q85" s="141">
        <f>IFERROR(VLOOKUP($B85,'ARTICULOS DE OF. ASEO Y CAFET.'!$B93:$AF239,16,0),"-")</f>
        <v>0</v>
      </c>
      <c r="R85" s="142">
        <f>IFERROR(VLOOKUP($B85,'ARTICULOS DE OF. ASEO Y CAFET.'!$B93:$AF239,17,0),"-")</f>
        <v>0</v>
      </c>
      <c r="S85" s="141">
        <f>IFERROR(VLOOKUP($B85,'ARTICULOS DE OF. ASEO Y CAFET.'!$B93:$AF239,18,0),"-")</f>
        <v>0</v>
      </c>
      <c r="T85" s="141">
        <f>IFERROR(VLOOKUP($B85,'ARTICULOS DE OF. ASEO Y CAFET.'!$B93:$AF239,19,0),"-")</f>
        <v>0</v>
      </c>
      <c r="U85" s="141">
        <f>IFERROR(VLOOKUP($B85,'ARTICULOS DE OF. ASEO Y CAFET.'!$B93:$AF239,20,0),"-")</f>
        <v>0</v>
      </c>
      <c r="V85" s="140">
        <f>IFERROR(VLOOKUP($B85,'ARTICULOS DE OF. ASEO Y CAFET.'!$B93:$AF239,21,0),"-")</f>
        <v>0</v>
      </c>
      <c r="W85" s="142">
        <f>IFERROR(VLOOKUP($B85,'ARTICULOS DE OF. ASEO Y CAFET.'!$B93:$AF239,22,0),"-")</f>
        <v>0</v>
      </c>
      <c r="X85" s="142">
        <f>IFERROR(VLOOKUP($B85,'ARTICULOS DE OF. ASEO Y CAFET.'!$B93:$AF239,23,0),"-")</f>
        <v>0</v>
      </c>
      <c r="Y85" s="142">
        <f>IFERROR(VLOOKUP($B85,'ARTICULOS DE OF. ASEO Y CAFET.'!$B93:$AF239,24,0),"-")</f>
        <v>0</v>
      </c>
      <c r="Z85" s="140">
        <f>IFERROR(VLOOKUP($B85,'ARTICULOS DE OF. ASEO Y CAFET.'!$B93:$AF239,25,0),"-")</f>
        <v>0</v>
      </c>
      <c r="AA85" s="140">
        <f>IFERROR(VLOOKUP($B85,'ARTICULOS DE OF. ASEO Y CAFET.'!$B93:$AF239,26,0),"-")</f>
        <v>0</v>
      </c>
      <c r="AB85" s="140">
        <f>IFERROR(VLOOKUP($B85,'ARTICULOS DE OF. ASEO Y CAFET.'!$B93:$AF239,27,0),"-")</f>
        <v>0</v>
      </c>
      <c r="AC85" s="140">
        <f>IFERROR(VLOOKUP($B85,'ARTICULOS DE OF. ASEO Y CAFET.'!$B93:$AF239,28,0),"-")</f>
        <v>0</v>
      </c>
      <c r="AD85" s="140">
        <f>IFERROR(VLOOKUP($B85,'ARTICULOS DE OF. ASEO Y CAFET.'!$B93:$AF239,29,0),"-")</f>
        <v>0</v>
      </c>
      <c r="AE85" s="140">
        <f>IFERROR(VLOOKUP($B85,'ARTICULOS DE OF. ASEO Y CAFET.'!$B93:$AF239,30,0),"-")</f>
        <v>0</v>
      </c>
      <c r="AF85" s="140">
        <f>IFERROR(VLOOKUP($B85,'ARTICULOS DE OF. ASEO Y CAFET.'!$B93:$AF239,31,0),"-")</f>
        <v>0</v>
      </c>
    </row>
    <row r="86" spans="1:32" s="71" customFormat="1" ht="26.25" customHeight="1" x14ac:dyDescent="0.2">
      <c r="A86" s="136">
        <f t="shared" si="1"/>
        <v>84</v>
      </c>
      <c r="B86" s="139" t="s">
        <v>238</v>
      </c>
      <c r="C86" s="144" t="s">
        <v>410</v>
      </c>
      <c r="D86" s="139" t="s">
        <v>411</v>
      </c>
      <c r="E86" s="138" t="s">
        <v>412</v>
      </c>
      <c r="F86" s="139" t="s">
        <v>225</v>
      </c>
      <c r="G86" s="139">
        <v>120</v>
      </c>
      <c r="H86" s="139">
        <f>'ARTICULOS DE OF. ASEO Y CAFET.'!$C$6</f>
        <v>0</v>
      </c>
      <c r="I86" s="139">
        <f>'ARTICULOS DE OF. ASEO Y CAFET.'!$C$7</f>
        <v>0</v>
      </c>
      <c r="J86" s="140">
        <f>IFERROR(VLOOKUP($B86,'ARTICULOS DE OF. ASEO Y CAFET.'!$B94:$AF240,9,0),"-")</f>
        <v>0</v>
      </c>
      <c r="K86" s="140">
        <f>IFERROR(VLOOKUP($B86,'ARTICULOS DE OF. ASEO Y CAFET.'!$B94:$AF240,10,0),"-")</f>
        <v>0</v>
      </c>
      <c r="L86" s="140">
        <f>IFERROR(VLOOKUP($B86,'ARTICULOS DE OF. ASEO Y CAFET.'!$B94:$AF240,11,0),"-")</f>
        <v>0</v>
      </c>
      <c r="M86" s="140">
        <f>IFERROR(VLOOKUP($B86,'ARTICULOS DE OF. ASEO Y CAFET.'!$B94:$AF240,12,0),"-")</f>
        <v>0</v>
      </c>
      <c r="N86" s="141">
        <f>IFERROR(VLOOKUP($B86,'ARTICULOS DE OF. ASEO Y CAFET.'!$B94:$AF240,13,0),"-")</f>
        <v>0</v>
      </c>
      <c r="O86" s="140">
        <f>IFERROR(VLOOKUP($B86,'ARTICULOS DE OF. ASEO Y CAFET.'!$B94:$AF240,14,0),"-")</f>
        <v>0</v>
      </c>
      <c r="P86" s="140">
        <f>IFERROR(VLOOKUP($B86,'ARTICULOS DE OF. ASEO Y CAFET.'!$B94:$AF240,15,0),"-")</f>
        <v>0</v>
      </c>
      <c r="Q86" s="141">
        <f>IFERROR(VLOOKUP($B86,'ARTICULOS DE OF. ASEO Y CAFET.'!$B94:$AF240,16,0),"-")</f>
        <v>0</v>
      </c>
      <c r="R86" s="142">
        <f>IFERROR(VLOOKUP($B86,'ARTICULOS DE OF. ASEO Y CAFET.'!$B94:$AF240,17,0),"-")</f>
        <v>0</v>
      </c>
      <c r="S86" s="141">
        <f>IFERROR(VLOOKUP($B86,'ARTICULOS DE OF. ASEO Y CAFET.'!$B94:$AF240,18,0),"-")</f>
        <v>0</v>
      </c>
      <c r="T86" s="141">
        <f>IFERROR(VLOOKUP($B86,'ARTICULOS DE OF. ASEO Y CAFET.'!$B94:$AF240,19,0),"-")</f>
        <v>0</v>
      </c>
      <c r="U86" s="141">
        <f>IFERROR(VLOOKUP($B86,'ARTICULOS DE OF. ASEO Y CAFET.'!$B94:$AF240,20,0),"-")</f>
        <v>0</v>
      </c>
      <c r="V86" s="140">
        <f>IFERROR(VLOOKUP($B86,'ARTICULOS DE OF. ASEO Y CAFET.'!$B94:$AF240,21,0),"-")</f>
        <v>0</v>
      </c>
      <c r="W86" s="142">
        <f>IFERROR(VLOOKUP($B86,'ARTICULOS DE OF. ASEO Y CAFET.'!$B94:$AF240,22,0),"-")</f>
        <v>0</v>
      </c>
      <c r="X86" s="142">
        <f>IFERROR(VLOOKUP($B86,'ARTICULOS DE OF. ASEO Y CAFET.'!$B94:$AF240,23,0),"-")</f>
        <v>0</v>
      </c>
      <c r="Y86" s="142">
        <f>IFERROR(VLOOKUP($B86,'ARTICULOS DE OF. ASEO Y CAFET.'!$B94:$AF240,24,0),"-")</f>
        <v>0</v>
      </c>
      <c r="Z86" s="140">
        <f>IFERROR(VLOOKUP($B86,'ARTICULOS DE OF. ASEO Y CAFET.'!$B94:$AF240,25,0),"-")</f>
        <v>0</v>
      </c>
      <c r="AA86" s="140">
        <f>IFERROR(VLOOKUP($B86,'ARTICULOS DE OF. ASEO Y CAFET.'!$B94:$AF240,26,0),"-")</f>
        <v>0</v>
      </c>
      <c r="AB86" s="140">
        <f>IFERROR(VLOOKUP($B86,'ARTICULOS DE OF. ASEO Y CAFET.'!$B94:$AF240,27,0),"-")</f>
        <v>0</v>
      </c>
      <c r="AC86" s="140">
        <f>IFERROR(VLOOKUP($B86,'ARTICULOS DE OF. ASEO Y CAFET.'!$B94:$AF240,28,0),"-")</f>
        <v>0</v>
      </c>
      <c r="AD86" s="140">
        <f>IFERROR(VLOOKUP($B86,'ARTICULOS DE OF. ASEO Y CAFET.'!$B94:$AF240,29,0),"-")</f>
        <v>0</v>
      </c>
      <c r="AE86" s="140">
        <f>IFERROR(VLOOKUP($B86,'ARTICULOS DE OF. ASEO Y CAFET.'!$B94:$AF240,30,0),"-")</f>
        <v>0</v>
      </c>
      <c r="AF86" s="140">
        <f>IFERROR(VLOOKUP($B86,'ARTICULOS DE OF. ASEO Y CAFET.'!$B94:$AF240,31,0),"-")</f>
        <v>0</v>
      </c>
    </row>
    <row r="87" spans="1:32" s="71" customFormat="1" ht="26.25" customHeight="1" x14ac:dyDescent="0.2">
      <c r="A87" s="136">
        <f t="shared" si="1"/>
        <v>85</v>
      </c>
      <c r="B87" s="136" t="s">
        <v>236</v>
      </c>
      <c r="C87" s="137" t="s">
        <v>413</v>
      </c>
      <c r="D87" s="136" t="s">
        <v>414</v>
      </c>
      <c r="E87" s="153" t="s">
        <v>415</v>
      </c>
      <c r="F87" s="136" t="s">
        <v>227</v>
      </c>
      <c r="G87" s="136">
        <v>400</v>
      </c>
      <c r="H87" s="139">
        <f>'ARTICULOS DE OF. ASEO Y CAFET.'!$C$6</f>
        <v>0</v>
      </c>
      <c r="I87" s="139">
        <f>'ARTICULOS DE OF. ASEO Y CAFET.'!$C$7</f>
        <v>0</v>
      </c>
      <c r="J87" s="140">
        <f>IFERROR(VLOOKUP($B87,'ARTICULOS DE OF. ASEO Y CAFET.'!$B95:$AF241,9,0),"-")</f>
        <v>0</v>
      </c>
      <c r="K87" s="140">
        <f>IFERROR(VLOOKUP($B87,'ARTICULOS DE OF. ASEO Y CAFET.'!$B95:$AF241,10,0),"-")</f>
        <v>0</v>
      </c>
      <c r="L87" s="140">
        <f>IFERROR(VLOOKUP($B87,'ARTICULOS DE OF. ASEO Y CAFET.'!$B95:$AF241,11,0),"-")</f>
        <v>0</v>
      </c>
      <c r="M87" s="140">
        <f>IFERROR(VLOOKUP($B87,'ARTICULOS DE OF. ASEO Y CAFET.'!$B95:$AF241,12,0),"-")</f>
        <v>0</v>
      </c>
      <c r="N87" s="141">
        <f>IFERROR(VLOOKUP($B87,'ARTICULOS DE OF. ASEO Y CAFET.'!$B95:$AF241,13,0),"-")</f>
        <v>0</v>
      </c>
      <c r="O87" s="140">
        <f>IFERROR(VLOOKUP($B87,'ARTICULOS DE OF. ASEO Y CAFET.'!$B95:$AF241,14,0),"-")</f>
        <v>0</v>
      </c>
      <c r="P87" s="140">
        <f>IFERROR(VLOOKUP($B87,'ARTICULOS DE OF. ASEO Y CAFET.'!$B95:$AF241,15,0),"-")</f>
        <v>0</v>
      </c>
      <c r="Q87" s="141">
        <f>IFERROR(VLOOKUP($B87,'ARTICULOS DE OF. ASEO Y CAFET.'!$B95:$AF241,16,0),"-")</f>
        <v>0</v>
      </c>
      <c r="R87" s="142">
        <f>IFERROR(VLOOKUP($B87,'ARTICULOS DE OF. ASEO Y CAFET.'!$B95:$AF241,17,0),"-")</f>
        <v>0</v>
      </c>
      <c r="S87" s="141">
        <f>IFERROR(VLOOKUP($B87,'ARTICULOS DE OF. ASEO Y CAFET.'!$B95:$AF241,18,0),"-")</f>
        <v>0</v>
      </c>
      <c r="T87" s="141">
        <f>IFERROR(VLOOKUP($B87,'ARTICULOS DE OF. ASEO Y CAFET.'!$B95:$AF241,19,0),"-")</f>
        <v>0</v>
      </c>
      <c r="U87" s="141">
        <f>IFERROR(VLOOKUP($B87,'ARTICULOS DE OF. ASEO Y CAFET.'!$B95:$AF241,20,0),"-")</f>
        <v>0</v>
      </c>
      <c r="V87" s="140">
        <f>IFERROR(VLOOKUP($B87,'ARTICULOS DE OF. ASEO Y CAFET.'!$B95:$AF241,21,0),"-")</f>
        <v>0</v>
      </c>
      <c r="W87" s="142">
        <f>IFERROR(VLOOKUP($B87,'ARTICULOS DE OF. ASEO Y CAFET.'!$B95:$AF241,22,0),"-")</f>
        <v>0</v>
      </c>
      <c r="X87" s="142">
        <f>IFERROR(VLOOKUP($B87,'ARTICULOS DE OF. ASEO Y CAFET.'!$B95:$AF241,23,0),"-")</f>
        <v>0</v>
      </c>
      <c r="Y87" s="142">
        <f>IFERROR(VLOOKUP($B87,'ARTICULOS DE OF. ASEO Y CAFET.'!$B95:$AF241,24,0),"-")</f>
        <v>0</v>
      </c>
      <c r="Z87" s="140">
        <f>IFERROR(VLOOKUP($B87,'ARTICULOS DE OF. ASEO Y CAFET.'!$B95:$AF241,25,0),"-")</f>
        <v>0</v>
      </c>
      <c r="AA87" s="140">
        <f>IFERROR(VLOOKUP($B87,'ARTICULOS DE OF. ASEO Y CAFET.'!$B95:$AF241,26,0),"-")</f>
        <v>0</v>
      </c>
      <c r="AB87" s="140">
        <f>IFERROR(VLOOKUP($B87,'ARTICULOS DE OF. ASEO Y CAFET.'!$B95:$AF241,27,0),"-")</f>
        <v>0</v>
      </c>
      <c r="AC87" s="140">
        <f>IFERROR(VLOOKUP($B87,'ARTICULOS DE OF. ASEO Y CAFET.'!$B95:$AF241,28,0),"-")</f>
        <v>0</v>
      </c>
      <c r="AD87" s="140">
        <f>IFERROR(VLOOKUP($B87,'ARTICULOS DE OF. ASEO Y CAFET.'!$B95:$AF241,29,0),"-")</f>
        <v>0</v>
      </c>
      <c r="AE87" s="140">
        <f>IFERROR(VLOOKUP($B87,'ARTICULOS DE OF. ASEO Y CAFET.'!$B95:$AF241,30,0),"-")</f>
        <v>0</v>
      </c>
      <c r="AF87" s="140">
        <f>IFERROR(VLOOKUP($B87,'ARTICULOS DE OF. ASEO Y CAFET.'!$B95:$AF241,31,0),"-")</f>
        <v>0</v>
      </c>
    </row>
    <row r="88" spans="1:32" s="71" customFormat="1" ht="26.25" customHeight="1" x14ac:dyDescent="0.2">
      <c r="A88" s="136">
        <f t="shared" si="1"/>
        <v>86</v>
      </c>
      <c r="B88" s="136" t="s">
        <v>240</v>
      </c>
      <c r="C88" s="137" t="s">
        <v>416</v>
      </c>
      <c r="D88" s="154" t="s">
        <v>417</v>
      </c>
      <c r="E88" s="138" t="s">
        <v>418</v>
      </c>
      <c r="F88" s="136" t="s">
        <v>225</v>
      </c>
      <c r="G88" s="139">
        <v>120</v>
      </c>
      <c r="H88" s="139">
        <f>'ARTICULOS DE OF. ASEO Y CAFET.'!$C$6</f>
        <v>0</v>
      </c>
      <c r="I88" s="139">
        <f>'ARTICULOS DE OF. ASEO Y CAFET.'!$C$7</f>
        <v>0</v>
      </c>
      <c r="J88" s="140">
        <f>IFERROR(VLOOKUP($B88,'ARTICULOS DE OF. ASEO Y CAFET.'!$B96:$AF242,9,0),"-")</f>
        <v>0</v>
      </c>
      <c r="K88" s="140">
        <f>IFERROR(VLOOKUP($B88,'ARTICULOS DE OF. ASEO Y CAFET.'!$B96:$AF242,10,0),"-")</f>
        <v>0</v>
      </c>
      <c r="L88" s="140">
        <f>IFERROR(VLOOKUP($B88,'ARTICULOS DE OF. ASEO Y CAFET.'!$B96:$AF242,11,0),"-")</f>
        <v>0</v>
      </c>
      <c r="M88" s="140">
        <f>IFERROR(VLOOKUP($B88,'ARTICULOS DE OF. ASEO Y CAFET.'!$B96:$AF242,12,0),"-")</f>
        <v>0</v>
      </c>
      <c r="N88" s="141">
        <f>IFERROR(VLOOKUP($B88,'ARTICULOS DE OF. ASEO Y CAFET.'!$B96:$AF242,13,0),"-")</f>
        <v>0</v>
      </c>
      <c r="O88" s="140">
        <f>IFERROR(VLOOKUP($B88,'ARTICULOS DE OF. ASEO Y CAFET.'!$B96:$AF242,14,0),"-")</f>
        <v>0</v>
      </c>
      <c r="P88" s="140">
        <f>IFERROR(VLOOKUP($B88,'ARTICULOS DE OF. ASEO Y CAFET.'!$B96:$AF242,15,0),"-")</f>
        <v>0</v>
      </c>
      <c r="Q88" s="141">
        <f>IFERROR(VLOOKUP($B88,'ARTICULOS DE OF. ASEO Y CAFET.'!$B96:$AF242,16,0),"-")</f>
        <v>0</v>
      </c>
      <c r="R88" s="142">
        <f>IFERROR(VLOOKUP($B88,'ARTICULOS DE OF. ASEO Y CAFET.'!$B96:$AF242,17,0),"-")</f>
        <v>0</v>
      </c>
      <c r="S88" s="141">
        <f>IFERROR(VLOOKUP($B88,'ARTICULOS DE OF. ASEO Y CAFET.'!$B96:$AF242,18,0),"-")</f>
        <v>0</v>
      </c>
      <c r="T88" s="141">
        <f>IFERROR(VLOOKUP($B88,'ARTICULOS DE OF. ASEO Y CAFET.'!$B96:$AF242,19,0),"-")</f>
        <v>0</v>
      </c>
      <c r="U88" s="141">
        <f>IFERROR(VLOOKUP($B88,'ARTICULOS DE OF. ASEO Y CAFET.'!$B96:$AF242,20,0),"-")</f>
        <v>0</v>
      </c>
      <c r="V88" s="140">
        <f>IFERROR(VLOOKUP($B88,'ARTICULOS DE OF. ASEO Y CAFET.'!$B96:$AF242,21,0),"-")</f>
        <v>0</v>
      </c>
      <c r="W88" s="142">
        <f>IFERROR(VLOOKUP($B88,'ARTICULOS DE OF. ASEO Y CAFET.'!$B96:$AF242,22,0),"-")</f>
        <v>0</v>
      </c>
      <c r="X88" s="142">
        <f>IFERROR(VLOOKUP($B88,'ARTICULOS DE OF. ASEO Y CAFET.'!$B96:$AF242,23,0),"-")</f>
        <v>0</v>
      </c>
      <c r="Y88" s="142">
        <f>IFERROR(VLOOKUP($B88,'ARTICULOS DE OF. ASEO Y CAFET.'!$B96:$AF242,24,0),"-")</f>
        <v>0</v>
      </c>
      <c r="Z88" s="140">
        <f>IFERROR(VLOOKUP($B88,'ARTICULOS DE OF. ASEO Y CAFET.'!$B96:$AF242,25,0),"-")</f>
        <v>0</v>
      </c>
      <c r="AA88" s="140">
        <f>IFERROR(VLOOKUP($B88,'ARTICULOS DE OF. ASEO Y CAFET.'!$B96:$AF242,26,0),"-")</f>
        <v>0</v>
      </c>
      <c r="AB88" s="140">
        <f>IFERROR(VLOOKUP($B88,'ARTICULOS DE OF. ASEO Y CAFET.'!$B96:$AF242,27,0),"-")</f>
        <v>0</v>
      </c>
      <c r="AC88" s="140">
        <f>IFERROR(VLOOKUP($B88,'ARTICULOS DE OF. ASEO Y CAFET.'!$B96:$AF242,28,0),"-")</f>
        <v>0</v>
      </c>
      <c r="AD88" s="140">
        <f>IFERROR(VLOOKUP($B88,'ARTICULOS DE OF. ASEO Y CAFET.'!$B96:$AF242,29,0),"-")</f>
        <v>0</v>
      </c>
      <c r="AE88" s="140">
        <f>IFERROR(VLOOKUP($B88,'ARTICULOS DE OF. ASEO Y CAFET.'!$B96:$AF242,30,0),"-")</f>
        <v>0</v>
      </c>
      <c r="AF88" s="140">
        <f>IFERROR(VLOOKUP($B88,'ARTICULOS DE OF. ASEO Y CAFET.'!$B96:$AF242,31,0),"-")</f>
        <v>0</v>
      </c>
    </row>
    <row r="89" spans="1:32" s="71" customFormat="1" ht="26.25" customHeight="1" x14ac:dyDescent="0.2">
      <c r="A89" s="136">
        <f t="shared" si="1"/>
        <v>87</v>
      </c>
      <c r="B89" s="136" t="s">
        <v>239</v>
      </c>
      <c r="C89" s="137" t="s">
        <v>243</v>
      </c>
      <c r="D89" s="136" t="s">
        <v>419</v>
      </c>
      <c r="E89" s="138" t="s">
        <v>420</v>
      </c>
      <c r="F89" s="136" t="s">
        <v>225</v>
      </c>
      <c r="G89" s="139">
        <v>144</v>
      </c>
      <c r="H89" s="139">
        <f>'ARTICULOS DE OF. ASEO Y CAFET.'!$C$6</f>
        <v>0</v>
      </c>
      <c r="I89" s="139">
        <f>'ARTICULOS DE OF. ASEO Y CAFET.'!$C$7</f>
        <v>0</v>
      </c>
      <c r="J89" s="140">
        <f>IFERROR(VLOOKUP($B89,'ARTICULOS DE OF. ASEO Y CAFET.'!$B97:$AF243,9,0),"-")</f>
        <v>0</v>
      </c>
      <c r="K89" s="140">
        <f>IFERROR(VLOOKUP($B89,'ARTICULOS DE OF. ASEO Y CAFET.'!$B97:$AF243,10,0),"-")</f>
        <v>0</v>
      </c>
      <c r="L89" s="140">
        <f>IFERROR(VLOOKUP($B89,'ARTICULOS DE OF. ASEO Y CAFET.'!$B97:$AF243,11,0),"-")</f>
        <v>0</v>
      </c>
      <c r="M89" s="140">
        <f>IFERROR(VLOOKUP($B89,'ARTICULOS DE OF. ASEO Y CAFET.'!$B97:$AF243,12,0),"-")</f>
        <v>0</v>
      </c>
      <c r="N89" s="141">
        <f>IFERROR(VLOOKUP($B89,'ARTICULOS DE OF. ASEO Y CAFET.'!$B97:$AF243,13,0),"-")</f>
        <v>0</v>
      </c>
      <c r="O89" s="140">
        <f>IFERROR(VLOOKUP($B89,'ARTICULOS DE OF. ASEO Y CAFET.'!$B97:$AF243,14,0),"-")</f>
        <v>0</v>
      </c>
      <c r="P89" s="140">
        <f>IFERROR(VLOOKUP($B89,'ARTICULOS DE OF. ASEO Y CAFET.'!$B97:$AF243,15,0),"-")</f>
        <v>0</v>
      </c>
      <c r="Q89" s="141">
        <f>IFERROR(VLOOKUP($B89,'ARTICULOS DE OF. ASEO Y CAFET.'!$B97:$AF243,16,0),"-")</f>
        <v>0</v>
      </c>
      <c r="R89" s="142">
        <f>IFERROR(VLOOKUP($B89,'ARTICULOS DE OF. ASEO Y CAFET.'!$B97:$AF243,17,0),"-")</f>
        <v>0</v>
      </c>
      <c r="S89" s="141">
        <f>IFERROR(VLOOKUP($B89,'ARTICULOS DE OF. ASEO Y CAFET.'!$B97:$AF243,18,0),"-")</f>
        <v>0</v>
      </c>
      <c r="T89" s="141">
        <f>IFERROR(VLOOKUP($B89,'ARTICULOS DE OF. ASEO Y CAFET.'!$B97:$AF243,19,0),"-")</f>
        <v>0</v>
      </c>
      <c r="U89" s="141">
        <f>IFERROR(VLOOKUP($B89,'ARTICULOS DE OF. ASEO Y CAFET.'!$B97:$AF243,20,0),"-")</f>
        <v>0</v>
      </c>
      <c r="V89" s="140">
        <f>IFERROR(VLOOKUP($B89,'ARTICULOS DE OF. ASEO Y CAFET.'!$B97:$AF243,21,0),"-")</f>
        <v>0</v>
      </c>
      <c r="W89" s="142">
        <f>IFERROR(VLOOKUP($B89,'ARTICULOS DE OF. ASEO Y CAFET.'!$B97:$AF243,22,0),"-")</f>
        <v>0</v>
      </c>
      <c r="X89" s="142">
        <f>IFERROR(VLOOKUP($B89,'ARTICULOS DE OF. ASEO Y CAFET.'!$B97:$AF243,23,0),"-")</f>
        <v>0</v>
      </c>
      <c r="Y89" s="142">
        <f>IFERROR(VLOOKUP($B89,'ARTICULOS DE OF. ASEO Y CAFET.'!$B97:$AF243,24,0),"-")</f>
        <v>0</v>
      </c>
      <c r="Z89" s="140">
        <f>IFERROR(VLOOKUP($B89,'ARTICULOS DE OF. ASEO Y CAFET.'!$B97:$AF243,25,0),"-")</f>
        <v>0</v>
      </c>
      <c r="AA89" s="140">
        <f>IFERROR(VLOOKUP($B89,'ARTICULOS DE OF. ASEO Y CAFET.'!$B97:$AF243,26,0),"-")</f>
        <v>0</v>
      </c>
      <c r="AB89" s="140">
        <f>IFERROR(VLOOKUP($B89,'ARTICULOS DE OF. ASEO Y CAFET.'!$B97:$AF243,27,0),"-")</f>
        <v>0</v>
      </c>
      <c r="AC89" s="140">
        <f>IFERROR(VLOOKUP($B89,'ARTICULOS DE OF. ASEO Y CAFET.'!$B97:$AF243,28,0),"-")</f>
        <v>0</v>
      </c>
      <c r="AD89" s="140">
        <f>IFERROR(VLOOKUP($B89,'ARTICULOS DE OF. ASEO Y CAFET.'!$B97:$AF243,29,0),"-")</f>
        <v>0</v>
      </c>
      <c r="AE89" s="140">
        <f>IFERROR(VLOOKUP($B89,'ARTICULOS DE OF. ASEO Y CAFET.'!$B97:$AF243,30,0),"-")</f>
        <v>0</v>
      </c>
      <c r="AF89" s="140">
        <f>IFERROR(VLOOKUP($B89,'ARTICULOS DE OF. ASEO Y CAFET.'!$B97:$AF243,31,0),"-")</f>
        <v>0</v>
      </c>
    </row>
    <row r="90" spans="1:32" s="71" customFormat="1" ht="26.25" customHeight="1" x14ac:dyDescent="0.2">
      <c r="A90" s="136">
        <f t="shared" si="1"/>
        <v>88</v>
      </c>
      <c r="B90" s="136" t="s">
        <v>233</v>
      </c>
      <c r="C90" s="137" t="s">
        <v>241</v>
      </c>
      <c r="D90" s="136" t="s">
        <v>421</v>
      </c>
      <c r="E90" s="138" t="s">
        <v>422</v>
      </c>
      <c r="F90" s="136" t="s">
        <v>225</v>
      </c>
      <c r="G90" s="136">
        <v>120</v>
      </c>
      <c r="H90" s="139">
        <f>'ARTICULOS DE OF. ASEO Y CAFET.'!$C$6</f>
        <v>0</v>
      </c>
      <c r="I90" s="139">
        <f>'ARTICULOS DE OF. ASEO Y CAFET.'!$C$7</f>
        <v>0</v>
      </c>
      <c r="J90" s="140">
        <f>IFERROR(VLOOKUP($B90,'ARTICULOS DE OF. ASEO Y CAFET.'!$B98:$AF244,9,0),"-")</f>
        <v>0</v>
      </c>
      <c r="K90" s="140">
        <f>IFERROR(VLOOKUP($B90,'ARTICULOS DE OF. ASEO Y CAFET.'!$B98:$AF244,10,0),"-")</f>
        <v>0</v>
      </c>
      <c r="L90" s="140">
        <f>IFERROR(VLOOKUP($B90,'ARTICULOS DE OF. ASEO Y CAFET.'!$B98:$AF244,11,0),"-")</f>
        <v>0</v>
      </c>
      <c r="M90" s="140">
        <f>IFERROR(VLOOKUP($B90,'ARTICULOS DE OF. ASEO Y CAFET.'!$B98:$AF244,12,0),"-")</f>
        <v>0</v>
      </c>
      <c r="N90" s="141">
        <f>IFERROR(VLOOKUP($B90,'ARTICULOS DE OF. ASEO Y CAFET.'!$B98:$AF244,13,0),"-")</f>
        <v>0</v>
      </c>
      <c r="O90" s="140">
        <f>IFERROR(VLOOKUP($B90,'ARTICULOS DE OF. ASEO Y CAFET.'!$B98:$AF244,14,0),"-")</f>
        <v>0</v>
      </c>
      <c r="P90" s="140">
        <f>IFERROR(VLOOKUP($B90,'ARTICULOS DE OF. ASEO Y CAFET.'!$B98:$AF244,15,0),"-")</f>
        <v>0</v>
      </c>
      <c r="Q90" s="141">
        <f>IFERROR(VLOOKUP($B90,'ARTICULOS DE OF. ASEO Y CAFET.'!$B98:$AF244,16,0),"-")</f>
        <v>0</v>
      </c>
      <c r="R90" s="142">
        <f>IFERROR(VLOOKUP($B90,'ARTICULOS DE OF. ASEO Y CAFET.'!$B98:$AF244,17,0),"-")</f>
        <v>0</v>
      </c>
      <c r="S90" s="141">
        <f>IFERROR(VLOOKUP($B90,'ARTICULOS DE OF. ASEO Y CAFET.'!$B98:$AF244,18,0),"-")</f>
        <v>0</v>
      </c>
      <c r="T90" s="141">
        <f>IFERROR(VLOOKUP($B90,'ARTICULOS DE OF. ASEO Y CAFET.'!$B98:$AF244,19,0),"-")</f>
        <v>0</v>
      </c>
      <c r="U90" s="141">
        <f>IFERROR(VLOOKUP($B90,'ARTICULOS DE OF. ASEO Y CAFET.'!$B98:$AF244,20,0),"-")</f>
        <v>0</v>
      </c>
      <c r="V90" s="140">
        <f>IFERROR(VLOOKUP($B90,'ARTICULOS DE OF. ASEO Y CAFET.'!$B98:$AF244,21,0),"-")</f>
        <v>0</v>
      </c>
      <c r="W90" s="142">
        <f>IFERROR(VLOOKUP($B90,'ARTICULOS DE OF. ASEO Y CAFET.'!$B98:$AF244,22,0),"-")</f>
        <v>0</v>
      </c>
      <c r="X90" s="142">
        <f>IFERROR(VLOOKUP($B90,'ARTICULOS DE OF. ASEO Y CAFET.'!$B98:$AF244,23,0),"-")</f>
        <v>0</v>
      </c>
      <c r="Y90" s="142">
        <f>IFERROR(VLOOKUP($B90,'ARTICULOS DE OF. ASEO Y CAFET.'!$B98:$AF244,24,0),"-")</f>
        <v>0</v>
      </c>
      <c r="Z90" s="140">
        <f>IFERROR(VLOOKUP($B90,'ARTICULOS DE OF. ASEO Y CAFET.'!$B98:$AF244,25,0),"-")</f>
        <v>0</v>
      </c>
      <c r="AA90" s="140">
        <f>IFERROR(VLOOKUP($B90,'ARTICULOS DE OF. ASEO Y CAFET.'!$B98:$AF244,26,0),"-")</f>
        <v>0</v>
      </c>
      <c r="AB90" s="140">
        <f>IFERROR(VLOOKUP($B90,'ARTICULOS DE OF. ASEO Y CAFET.'!$B98:$AF244,27,0),"-")</f>
        <v>0</v>
      </c>
      <c r="AC90" s="140">
        <f>IFERROR(VLOOKUP($B90,'ARTICULOS DE OF. ASEO Y CAFET.'!$B98:$AF244,28,0),"-")</f>
        <v>0</v>
      </c>
      <c r="AD90" s="140">
        <f>IFERROR(VLOOKUP($B90,'ARTICULOS DE OF. ASEO Y CAFET.'!$B98:$AF244,29,0),"-")</f>
        <v>0</v>
      </c>
      <c r="AE90" s="140">
        <f>IFERROR(VLOOKUP($B90,'ARTICULOS DE OF. ASEO Y CAFET.'!$B98:$AF244,30,0),"-")</f>
        <v>0</v>
      </c>
      <c r="AF90" s="140">
        <f>IFERROR(VLOOKUP($B90,'ARTICULOS DE OF. ASEO Y CAFET.'!$B98:$AF244,31,0),"-")</f>
        <v>0</v>
      </c>
    </row>
    <row r="91" spans="1:32" s="71" customFormat="1" ht="26.25" customHeight="1" x14ac:dyDescent="0.2">
      <c r="A91" s="136">
        <f t="shared" si="1"/>
        <v>89</v>
      </c>
      <c r="B91" s="136" t="s">
        <v>234</v>
      </c>
      <c r="C91" s="137" t="s">
        <v>242</v>
      </c>
      <c r="D91" s="136" t="s">
        <v>284</v>
      </c>
      <c r="E91" s="138" t="s">
        <v>423</v>
      </c>
      <c r="F91" s="136" t="s">
        <v>225</v>
      </c>
      <c r="G91" s="136">
        <v>400</v>
      </c>
      <c r="H91" s="139">
        <f>'ARTICULOS DE OF. ASEO Y CAFET.'!$C$6</f>
        <v>0</v>
      </c>
      <c r="I91" s="139">
        <f>'ARTICULOS DE OF. ASEO Y CAFET.'!$C$7</f>
        <v>0</v>
      </c>
      <c r="J91" s="140">
        <f>IFERROR(VLOOKUP($B91,'ARTICULOS DE OF. ASEO Y CAFET.'!$B99:$AF245,9,0),"-")</f>
        <v>0</v>
      </c>
      <c r="K91" s="140">
        <f>IFERROR(VLOOKUP($B91,'ARTICULOS DE OF. ASEO Y CAFET.'!$B99:$AF245,10,0),"-")</f>
        <v>0</v>
      </c>
      <c r="L91" s="140">
        <f>IFERROR(VLOOKUP($B91,'ARTICULOS DE OF. ASEO Y CAFET.'!$B99:$AF245,11,0),"-")</f>
        <v>0</v>
      </c>
      <c r="M91" s="140">
        <f>IFERROR(VLOOKUP($B91,'ARTICULOS DE OF. ASEO Y CAFET.'!$B99:$AF245,12,0),"-")</f>
        <v>0</v>
      </c>
      <c r="N91" s="141">
        <f>IFERROR(VLOOKUP($B91,'ARTICULOS DE OF. ASEO Y CAFET.'!$B99:$AF245,13,0),"-")</f>
        <v>0</v>
      </c>
      <c r="O91" s="140">
        <f>IFERROR(VLOOKUP($B91,'ARTICULOS DE OF. ASEO Y CAFET.'!$B99:$AF245,14,0),"-")</f>
        <v>0</v>
      </c>
      <c r="P91" s="140">
        <f>IFERROR(VLOOKUP($B91,'ARTICULOS DE OF. ASEO Y CAFET.'!$B99:$AF245,15,0),"-")</f>
        <v>0</v>
      </c>
      <c r="Q91" s="141">
        <f>IFERROR(VLOOKUP($B91,'ARTICULOS DE OF. ASEO Y CAFET.'!$B99:$AF245,16,0),"-")</f>
        <v>0</v>
      </c>
      <c r="R91" s="142">
        <f>IFERROR(VLOOKUP($B91,'ARTICULOS DE OF. ASEO Y CAFET.'!$B99:$AF245,17,0),"-")</f>
        <v>0</v>
      </c>
      <c r="S91" s="141">
        <f>IFERROR(VLOOKUP($B91,'ARTICULOS DE OF. ASEO Y CAFET.'!$B99:$AF245,18,0),"-")</f>
        <v>0</v>
      </c>
      <c r="T91" s="141">
        <f>IFERROR(VLOOKUP($B91,'ARTICULOS DE OF. ASEO Y CAFET.'!$B99:$AF245,19,0),"-")</f>
        <v>0</v>
      </c>
      <c r="U91" s="141">
        <f>IFERROR(VLOOKUP($B91,'ARTICULOS DE OF. ASEO Y CAFET.'!$B99:$AF245,20,0),"-")</f>
        <v>0</v>
      </c>
      <c r="V91" s="140">
        <f>IFERROR(VLOOKUP($B91,'ARTICULOS DE OF. ASEO Y CAFET.'!$B99:$AF245,21,0),"-")</f>
        <v>0</v>
      </c>
      <c r="W91" s="142">
        <f>IFERROR(VLOOKUP($B91,'ARTICULOS DE OF. ASEO Y CAFET.'!$B99:$AF245,22,0),"-")</f>
        <v>0</v>
      </c>
      <c r="X91" s="142">
        <f>IFERROR(VLOOKUP($B91,'ARTICULOS DE OF. ASEO Y CAFET.'!$B99:$AF245,23,0),"-")</f>
        <v>0</v>
      </c>
      <c r="Y91" s="142">
        <f>IFERROR(VLOOKUP($B91,'ARTICULOS DE OF. ASEO Y CAFET.'!$B99:$AF245,24,0),"-")</f>
        <v>0</v>
      </c>
      <c r="Z91" s="140">
        <f>IFERROR(VLOOKUP($B91,'ARTICULOS DE OF. ASEO Y CAFET.'!$B99:$AF245,25,0),"-")</f>
        <v>0</v>
      </c>
      <c r="AA91" s="140">
        <f>IFERROR(VLOOKUP($B91,'ARTICULOS DE OF. ASEO Y CAFET.'!$B99:$AF245,26,0),"-")</f>
        <v>0</v>
      </c>
      <c r="AB91" s="140">
        <f>IFERROR(VLOOKUP($B91,'ARTICULOS DE OF. ASEO Y CAFET.'!$B99:$AF245,27,0),"-")</f>
        <v>0</v>
      </c>
      <c r="AC91" s="140">
        <f>IFERROR(VLOOKUP($B91,'ARTICULOS DE OF. ASEO Y CAFET.'!$B99:$AF245,28,0),"-")</f>
        <v>0</v>
      </c>
      <c r="AD91" s="140">
        <f>IFERROR(VLOOKUP($B91,'ARTICULOS DE OF. ASEO Y CAFET.'!$B99:$AF245,29,0),"-")</f>
        <v>0</v>
      </c>
      <c r="AE91" s="140">
        <f>IFERROR(VLOOKUP($B91,'ARTICULOS DE OF. ASEO Y CAFET.'!$B99:$AF245,30,0),"-")</f>
        <v>0</v>
      </c>
      <c r="AF91" s="140">
        <f>IFERROR(VLOOKUP($B91,'ARTICULOS DE OF. ASEO Y CAFET.'!$B99:$AF245,31,0),"-")</f>
        <v>0</v>
      </c>
    </row>
    <row r="92" spans="1:32" s="71" customFormat="1" ht="26.25" customHeight="1" x14ac:dyDescent="0.2">
      <c r="A92" s="136">
        <f t="shared" si="1"/>
        <v>90</v>
      </c>
      <c r="B92" s="136" t="s">
        <v>235</v>
      </c>
      <c r="C92" s="137" t="s">
        <v>424</v>
      </c>
      <c r="D92" s="136" t="s">
        <v>284</v>
      </c>
      <c r="E92" s="143" t="s">
        <v>425</v>
      </c>
      <c r="F92" s="136" t="s">
        <v>225</v>
      </c>
      <c r="G92" s="136">
        <v>1600</v>
      </c>
      <c r="H92" s="139">
        <f>'ARTICULOS DE OF. ASEO Y CAFET.'!$C$6</f>
        <v>0</v>
      </c>
      <c r="I92" s="139">
        <f>'ARTICULOS DE OF. ASEO Y CAFET.'!$C$7</f>
        <v>0</v>
      </c>
      <c r="J92" s="140">
        <f>IFERROR(VLOOKUP($B92,'ARTICULOS DE OF. ASEO Y CAFET.'!$B100:$AF246,9,0),"-")</f>
        <v>0</v>
      </c>
      <c r="K92" s="140">
        <f>IFERROR(VLOOKUP($B92,'ARTICULOS DE OF. ASEO Y CAFET.'!$B100:$AF246,10,0),"-")</f>
        <v>0</v>
      </c>
      <c r="L92" s="140">
        <f>IFERROR(VLOOKUP($B92,'ARTICULOS DE OF. ASEO Y CAFET.'!$B100:$AF246,11,0),"-")</f>
        <v>0</v>
      </c>
      <c r="M92" s="140">
        <f>IFERROR(VLOOKUP($B92,'ARTICULOS DE OF. ASEO Y CAFET.'!$B100:$AF246,12,0),"-")</f>
        <v>0</v>
      </c>
      <c r="N92" s="141">
        <f>IFERROR(VLOOKUP($B92,'ARTICULOS DE OF. ASEO Y CAFET.'!$B100:$AF246,13,0),"-")</f>
        <v>0</v>
      </c>
      <c r="O92" s="140">
        <f>IFERROR(VLOOKUP($B92,'ARTICULOS DE OF. ASEO Y CAFET.'!$B100:$AF246,14,0),"-")</f>
        <v>0</v>
      </c>
      <c r="P92" s="140">
        <f>IFERROR(VLOOKUP($B92,'ARTICULOS DE OF. ASEO Y CAFET.'!$B100:$AF246,15,0),"-")</f>
        <v>0</v>
      </c>
      <c r="Q92" s="141">
        <f>IFERROR(VLOOKUP($B92,'ARTICULOS DE OF. ASEO Y CAFET.'!$B100:$AF246,16,0),"-")</f>
        <v>0</v>
      </c>
      <c r="R92" s="142">
        <f>IFERROR(VLOOKUP($B92,'ARTICULOS DE OF. ASEO Y CAFET.'!$B100:$AF246,17,0),"-")</f>
        <v>0</v>
      </c>
      <c r="S92" s="141">
        <f>IFERROR(VLOOKUP($B92,'ARTICULOS DE OF. ASEO Y CAFET.'!$B100:$AF246,18,0),"-")</f>
        <v>0</v>
      </c>
      <c r="T92" s="141">
        <f>IFERROR(VLOOKUP($B92,'ARTICULOS DE OF. ASEO Y CAFET.'!$B100:$AF246,19,0),"-")</f>
        <v>0</v>
      </c>
      <c r="U92" s="141">
        <f>IFERROR(VLOOKUP($B92,'ARTICULOS DE OF. ASEO Y CAFET.'!$B100:$AF246,20,0),"-")</f>
        <v>0</v>
      </c>
      <c r="V92" s="140">
        <f>IFERROR(VLOOKUP($B92,'ARTICULOS DE OF. ASEO Y CAFET.'!$B100:$AF246,21,0),"-")</f>
        <v>0</v>
      </c>
      <c r="W92" s="142">
        <f>IFERROR(VLOOKUP($B92,'ARTICULOS DE OF. ASEO Y CAFET.'!$B100:$AF246,22,0),"-")</f>
        <v>0</v>
      </c>
      <c r="X92" s="142">
        <f>IFERROR(VLOOKUP($B92,'ARTICULOS DE OF. ASEO Y CAFET.'!$B100:$AF246,23,0),"-")</f>
        <v>0</v>
      </c>
      <c r="Y92" s="142">
        <f>IFERROR(VLOOKUP($B92,'ARTICULOS DE OF. ASEO Y CAFET.'!$B100:$AF246,24,0),"-")</f>
        <v>0</v>
      </c>
      <c r="Z92" s="140">
        <f>IFERROR(VLOOKUP($B92,'ARTICULOS DE OF. ASEO Y CAFET.'!$B100:$AF246,25,0),"-")</f>
        <v>0</v>
      </c>
      <c r="AA92" s="140">
        <f>IFERROR(VLOOKUP($B92,'ARTICULOS DE OF. ASEO Y CAFET.'!$B100:$AF246,26,0),"-")</f>
        <v>0</v>
      </c>
      <c r="AB92" s="140">
        <f>IFERROR(VLOOKUP($B92,'ARTICULOS DE OF. ASEO Y CAFET.'!$B100:$AF246,27,0),"-")</f>
        <v>0</v>
      </c>
      <c r="AC92" s="140">
        <f>IFERROR(VLOOKUP($B92,'ARTICULOS DE OF. ASEO Y CAFET.'!$B100:$AF246,28,0),"-")</f>
        <v>0</v>
      </c>
      <c r="AD92" s="140">
        <f>IFERROR(VLOOKUP($B92,'ARTICULOS DE OF. ASEO Y CAFET.'!$B100:$AF246,29,0),"-")</f>
        <v>0</v>
      </c>
      <c r="AE92" s="140">
        <f>IFERROR(VLOOKUP($B92,'ARTICULOS DE OF. ASEO Y CAFET.'!$B100:$AF246,30,0),"-")</f>
        <v>0</v>
      </c>
      <c r="AF92" s="140">
        <f>IFERROR(VLOOKUP($B92,'ARTICULOS DE OF. ASEO Y CAFET.'!$B100:$AF246,31,0),"-")</f>
        <v>0</v>
      </c>
    </row>
    <row r="93" spans="1:32" s="71" customFormat="1" ht="26.25" customHeight="1" x14ac:dyDescent="0.2">
      <c r="A93" s="136">
        <f t="shared" si="1"/>
        <v>91</v>
      </c>
      <c r="B93" s="146" t="s">
        <v>37</v>
      </c>
      <c r="C93" s="137" t="s">
        <v>426</v>
      </c>
      <c r="D93" s="136" t="s">
        <v>427</v>
      </c>
      <c r="E93" s="155" t="s">
        <v>428</v>
      </c>
      <c r="F93" s="136" t="s">
        <v>28</v>
      </c>
      <c r="G93" s="139">
        <v>60</v>
      </c>
      <c r="H93" s="139">
        <f>'ARTICULOS DE OF. ASEO Y CAFET.'!$C$6</f>
        <v>0</v>
      </c>
      <c r="I93" s="139">
        <f>'ARTICULOS DE OF. ASEO Y CAFET.'!$C$7</f>
        <v>0</v>
      </c>
      <c r="J93" s="140">
        <f>IFERROR(VLOOKUP($B93,'ARTICULOS DE OF. ASEO Y CAFET.'!$B101:$AF247,9,0),"-")</f>
        <v>0</v>
      </c>
      <c r="K93" s="140">
        <f>IFERROR(VLOOKUP($B93,'ARTICULOS DE OF. ASEO Y CAFET.'!$B101:$AF247,10,0),"-")</f>
        <v>0</v>
      </c>
      <c r="L93" s="140">
        <f>IFERROR(VLOOKUP($B93,'ARTICULOS DE OF. ASEO Y CAFET.'!$B101:$AF247,11,0),"-")</f>
        <v>0</v>
      </c>
      <c r="M93" s="140">
        <f>IFERROR(VLOOKUP($B93,'ARTICULOS DE OF. ASEO Y CAFET.'!$B101:$AF247,12,0),"-")</f>
        <v>0</v>
      </c>
      <c r="N93" s="141">
        <f>IFERROR(VLOOKUP($B93,'ARTICULOS DE OF. ASEO Y CAFET.'!$B101:$AF247,13,0),"-")</f>
        <v>0</v>
      </c>
      <c r="O93" s="140">
        <f>IFERROR(VLOOKUP($B93,'ARTICULOS DE OF. ASEO Y CAFET.'!$B101:$AF247,14,0),"-")</f>
        <v>0</v>
      </c>
      <c r="P93" s="140">
        <f>IFERROR(VLOOKUP($B93,'ARTICULOS DE OF. ASEO Y CAFET.'!$B101:$AF247,15,0),"-")</f>
        <v>0</v>
      </c>
      <c r="Q93" s="141">
        <f>IFERROR(VLOOKUP($B93,'ARTICULOS DE OF. ASEO Y CAFET.'!$B101:$AF247,16,0),"-")</f>
        <v>0</v>
      </c>
      <c r="R93" s="142">
        <f>IFERROR(VLOOKUP($B93,'ARTICULOS DE OF. ASEO Y CAFET.'!$B101:$AF247,17,0),"-")</f>
        <v>0</v>
      </c>
      <c r="S93" s="141">
        <f>IFERROR(VLOOKUP($B93,'ARTICULOS DE OF. ASEO Y CAFET.'!$B101:$AF247,18,0),"-")</f>
        <v>0</v>
      </c>
      <c r="T93" s="141">
        <f>IFERROR(VLOOKUP($B93,'ARTICULOS DE OF. ASEO Y CAFET.'!$B101:$AF247,19,0),"-")</f>
        <v>0</v>
      </c>
      <c r="U93" s="141">
        <f>IFERROR(VLOOKUP($B93,'ARTICULOS DE OF. ASEO Y CAFET.'!$B101:$AF247,20,0),"-")</f>
        <v>0</v>
      </c>
      <c r="V93" s="140">
        <f>IFERROR(VLOOKUP($B93,'ARTICULOS DE OF. ASEO Y CAFET.'!$B101:$AF247,21,0),"-")</f>
        <v>0</v>
      </c>
      <c r="W93" s="142">
        <f>IFERROR(VLOOKUP($B93,'ARTICULOS DE OF. ASEO Y CAFET.'!$B101:$AF247,22,0),"-")</f>
        <v>0</v>
      </c>
      <c r="X93" s="142">
        <f>IFERROR(VLOOKUP($B93,'ARTICULOS DE OF. ASEO Y CAFET.'!$B101:$AF247,23,0),"-")</f>
        <v>0</v>
      </c>
      <c r="Y93" s="142">
        <f>IFERROR(VLOOKUP($B93,'ARTICULOS DE OF. ASEO Y CAFET.'!$B101:$AF247,24,0),"-")</f>
        <v>0</v>
      </c>
      <c r="Z93" s="140">
        <f>IFERROR(VLOOKUP($B93,'ARTICULOS DE OF. ASEO Y CAFET.'!$B101:$AF247,25,0),"-")</f>
        <v>0</v>
      </c>
      <c r="AA93" s="140">
        <f>IFERROR(VLOOKUP($B93,'ARTICULOS DE OF. ASEO Y CAFET.'!$B101:$AF247,26,0),"-")</f>
        <v>0</v>
      </c>
      <c r="AB93" s="140">
        <f>IFERROR(VLOOKUP($B93,'ARTICULOS DE OF. ASEO Y CAFET.'!$B101:$AF247,27,0),"-")</f>
        <v>0</v>
      </c>
      <c r="AC93" s="140">
        <f>IFERROR(VLOOKUP($B93,'ARTICULOS DE OF. ASEO Y CAFET.'!$B101:$AF247,28,0),"-")</f>
        <v>0</v>
      </c>
      <c r="AD93" s="140">
        <f>IFERROR(VLOOKUP($B93,'ARTICULOS DE OF. ASEO Y CAFET.'!$B101:$AF247,29,0),"-")</f>
        <v>0</v>
      </c>
      <c r="AE93" s="140">
        <f>IFERROR(VLOOKUP($B93,'ARTICULOS DE OF. ASEO Y CAFET.'!$B101:$AF247,30,0),"-")</f>
        <v>0</v>
      </c>
      <c r="AF93" s="140">
        <f>IFERROR(VLOOKUP($B93,'ARTICULOS DE OF. ASEO Y CAFET.'!$B101:$AF247,31,0),"-")</f>
        <v>0</v>
      </c>
    </row>
    <row r="94" spans="1:32" s="71" customFormat="1" ht="26.25" customHeight="1" x14ac:dyDescent="0.2">
      <c r="A94" s="136">
        <f t="shared" si="1"/>
        <v>92</v>
      </c>
      <c r="B94" s="146" t="s">
        <v>38</v>
      </c>
      <c r="C94" s="137" t="s">
        <v>141</v>
      </c>
      <c r="D94" s="136" t="s">
        <v>427</v>
      </c>
      <c r="E94" s="138" t="s">
        <v>430</v>
      </c>
      <c r="F94" s="136" t="s">
        <v>28</v>
      </c>
      <c r="G94" s="139">
        <v>60</v>
      </c>
      <c r="H94" s="139">
        <f>'ARTICULOS DE OF. ASEO Y CAFET.'!$C$6</f>
        <v>0</v>
      </c>
      <c r="I94" s="139">
        <f>'ARTICULOS DE OF. ASEO Y CAFET.'!$C$7</f>
        <v>0</v>
      </c>
      <c r="J94" s="140">
        <f>IFERROR(VLOOKUP($B94,'ARTICULOS DE OF. ASEO Y CAFET.'!$B102:$AF248,9,0),"-")</f>
        <v>0</v>
      </c>
      <c r="K94" s="140">
        <f>IFERROR(VLOOKUP($B94,'ARTICULOS DE OF. ASEO Y CAFET.'!$B102:$AF248,10,0),"-")</f>
        <v>0</v>
      </c>
      <c r="L94" s="140">
        <f>IFERROR(VLOOKUP($B94,'ARTICULOS DE OF. ASEO Y CAFET.'!$B102:$AF248,11,0),"-")</f>
        <v>0</v>
      </c>
      <c r="M94" s="140">
        <f>IFERROR(VLOOKUP($B94,'ARTICULOS DE OF. ASEO Y CAFET.'!$B102:$AF248,12,0),"-")</f>
        <v>0</v>
      </c>
      <c r="N94" s="141">
        <f>IFERROR(VLOOKUP($B94,'ARTICULOS DE OF. ASEO Y CAFET.'!$B102:$AF248,13,0),"-")</f>
        <v>0</v>
      </c>
      <c r="O94" s="140">
        <f>IFERROR(VLOOKUP($B94,'ARTICULOS DE OF. ASEO Y CAFET.'!$B102:$AF248,14,0),"-")</f>
        <v>0</v>
      </c>
      <c r="P94" s="140">
        <f>IFERROR(VLOOKUP($B94,'ARTICULOS DE OF. ASEO Y CAFET.'!$B102:$AF248,15,0),"-")</f>
        <v>0</v>
      </c>
      <c r="Q94" s="141">
        <f>IFERROR(VLOOKUP($B94,'ARTICULOS DE OF. ASEO Y CAFET.'!$B102:$AF248,16,0),"-")</f>
        <v>0</v>
      </c>
      <c r="R94" s="142">
        <f>IFERROR(VLOOKUP($B94,'ARTICULOS DE OF. ASEO Y CAFET.'!$B102:$AF248,17,0),"-")</f>
        <v>0</v>
      </c>
      <c r="S94" s="141">
        <f>IFERROR(VLOOKUP($B94,'ARTICULOS DE OF. ASEO Y CAFET.'!$B102:$AF248,18,0),"-")</f>
        <v>0</v>
      </c>
      <c r="T94" s="141">
        <f>IFERROR(VLOOKUP($B94,'ARTICULOS DE OF. ASEO Y CAFET.'!$B102:$AF248,19,0),"-")</f>
        <v>0</v>
      </c>
      <c r="U94" s="141">
        <f>IFERROR(VLOOKUP($B94,'ARTICULOS DE OF. ASEO Y CAFET.'!$B102:$AF248,20,0),"-")</f>
        <v>0</v>
      </c>
      <c r="V94" s="140">
        <f>IFERROR(VLOOKUP($B94,'ARTICULOS DE OF. ASEO Y CAFET.'!$B102:$AF248,21,0),"-")</f>
        <v>0</v>
      </c>
      <c r="W94" s="142">
        <f>IFERROR(VLOOKUP($B94,'ARTICULOS DE OF. ASEO Y CAFET.'!$B102:$AF248,22,0),"-")</f>
        <v>0</v>
      </c>
      <c r="X94" s="142">
        <f>IFERROR(VLOOKUP($B94,'ARTICULOS DE OF. ASEO Y CAFET.'!$B102:$AF248,23,0),"-")</f>
        <v>0</v>
      </c>
      <c r="Y94" s="142">
        <f>IFERROR(VLOOKUP($B94,'ARTICULOS DE OF. ASEO Y CAFET.'!$B102:$AF248,24,0),"-")</f>
        <v>0</v>
      </c>
      <c r="Z94" s="140">
        <f>IFERROR(VLOOKUP($B94,'ARTICULOS DE OF. ASEO Y CAFET.'!$B102:$AF248,25,0),"-")</f>
        <v>0</v>
      </c>
      <c r="AA94" s="140">
        <f>IFERROR(VLOOKUP($B94,'ARTICULOS DE OF. ASEO Y CAFET.'!$B102:$AF248,26,0),"-")</f>
        <v>0</v>
      </c>
      <c r="AB94" s="140">
        <f>IFERROR(VLOOKUP($B94,'ARTICULOS DE OF. ASEO Y CAFET.'!$B102:$AF248,27,0),"-")</f>
        <v>0</v>
      </c>
      <c r="AC94" s="140">
        <f>IFERROR(VLOOKUP($B94,'ARTICULOS DE OF. ASEO Y CAFET.'!$B102:$AF248,28,0),"-")</f>
        <v>0</v>
      </c>
      <c r="AD94" s="140">
        <f>IFERROR(VLOOKUP($B94,'ARTICULOS DE OF. ASEO Y CAFET.'!$B102:$AF248,29,0),"-")</f>
        <v>0</v>
      </c>
      <c r="AE94" s="140">
        <f>IFERROR(VLOOKUP($B94,'ARTICULOS DE OF. ASEO Y CAFET.'!$B102:$AF248,30,0),"-")</f>
        <v>0</v>
      </c>
      <c r="AF94" s="140">
        <f>IFERROR(VLOOKUP($B94,'ARTICULOS DE OF. ASEO Y CAFET.'!$B102:$AF248,31,0),"-")</f>
        <v>0</v>
      </c>
    </row>
    <row r="95" spans="1:32" s="71" customFormat="1" ht="26.25" customHeight="1" x14ac:dyDescent="0.2">
      <c r="A95" s="136">
        <f t="shared" si="1"/>
        <v>93</v>
      </c>
      <c r="B95" s="136" t="s">
        <v>45</v>
      </c>
      <c r="C95" s="137" t="s">
        <v>145</v>
      </c>
      <c r="D95" s="136" t="s">
        <v>284</v>
      </c>
      <c r="E95" s="138" t="s">
        <v>431</v>
      </c>
      <c r="F95" s="136" t="s">
        <v>28</v>
      </c>
      <c r="G95" s="139">
        <v>250</v>
      </c>
      <c r="H95" s="139">
        <f>'ARTICULOS DE OF. ASEO Y CAFET.'!$C$6</f>
        <v>0</v>
      </c>
      <c r="I95" s="139">
        <f>'ARTICULOS DE OF. ASEO Y CAFET.'!$C$7</f>
        <v>0</v>
      </c>
      <c r="J95" s="140">
        <f>IFERROR(VLOOKUP($B95,'ARTICULOS DE OF. ASEO Y CAFET.'!$B103:$AF249,9,0),"-")</f>
        <v>0</v>
      </c>
      <c r="K95" s="140">
        <f>IFERROR(VLOOKUP($B95,'ARTICULOS DE OF. ASEO Y CAFET.'!$B103:$AF249,10,0),"-")</f>
        <v>0</v>
      </c>
      <c r="L95" s="140">
        <f>IFERROR(VLOOKUP($B95,'ARTICULOS DE OF. ASEO Y CAFET.'!$B103:$AF249,11,0),"-")</f>
        <v>0</v>
      </c>
      <c r="M95" s="140">
        <f>IFERROR(VLOOKUP($B95,'ARTICULOS DE OF. ASEO Y CAFET.'!$B103:$AF249,12,0),"-")</f>
        <v>0</v>
      </c>
      <c r="N95" s="141">
        <f>IFERROR(VLOOKUP($B95,'ARTICULOS DE OF. ASEO Y CAFET.'!$B103:$AF249,13,0),"-")</f>
        <v>0</v>
      </c>
      <c r="O95" s="140">
        <f>IFERROR(VLOOKUP($B95,'ARTICULOS DE OF. ASEO Y CAFET.'!$B103:$AF249,14,0),"-")</f>
        <v>0</v>
      </c>
      <c r="P95" s="140">
        <f>IFERROR(VLOOKUP($B95,'ARTICULOS DE OF. ASEO Y CAFET.'!$B103:$AF249,15,0),"-")</f>
        <v>0</v>
      </c>
      <c r="Q95" s="141">
        <f>IFERROR(VLOOKUP($B95,'ARTICULOS DE OF. ASEO Y CAFET.'!$B103:$AF249,16,0),"-")</f>
        <v>0</v>
      </c>
      <c r="R95" s="142">
        <f>IFERROR(VLOOKUP($B95,'ARTICULOS DE OF. ASEO Y CAFET.'!$B103:$AF249,17,0),"-")</f>
        <v>0</v>
      </c>
      <c r="S95" s="141">
        <f>IFERROR(VLOOKUP($B95,'ARTICULOS DE OF. ASEO Y CAFET.'!$B103:$AF249,18,0),"-")</f>
        <v>0</v>
      </c>
      <c r="T95" s="141">
        <f>IFERROR(VLOOKUP($B95,'ARTICULOS DE OF. ASEO Y CAFET.'!$B103:$AF249,19,0),"-")</f>
        <v>0</v>
      </c>
      <c r="U95" s="141">
        <f>IFERROR(VLOOKUP($B95,'ARTICULOS DE OF. ASEO Y CAFET.'!$B103:$AF249,20,0),"-")</f>
        <v>0</v>
      </c>
      <c r="V95" s="140">
        <f>IFERROR(VLOOKUP($B95,'ARTICULOS DE OF. ASEO Y CAFET.'!$B103:$AF249,21,0),"-")</f>
        <v>0</v>
      </c>
      <c r="W95" s="142">
        <f>IFERROR(VLOOKUP($B95,'ARTICULOS DE OF. ASEO Y CAFET.'!$B103:$AF249,22,0),"-")</f>
        <v>0</v>
      </c>
      <c r="X95" s="142">
        <f>IFERROR(VLOOKUP($B95,'ARTICULOS DE OF. ASEO Y CAFET.'!$B103:$AF249,23,0),"-")</f>
        <v>0</v>
      </c>
      <c r="Y95" s="142">
        <f>IFERROR(VLOOKUP($B95,'ARTICULOS DE OF. ASEO Y CAFET.'!$B103:$AF249,24,0),"-")</f>
        <v>0</v>
      </c>
      <c r="Z95" s="140">
        <f>IFERROR(VLOOKUP($B95,'ARTICULOS DE OF. ASEO Y CAFET.'!$B103:$AF249,25,0),"-")</f>
        <v>0</v>
      </c>
      <c r="AA95" s="140">
        <f>IFERROR(VLOOKUP($B95,'ARTICULOS DE OF. ASEO Y CAFET.'!$B103:$AF249,26,0),"-")</f>
        <v>0</v>
      </c>
      <c r="AB95" s="140">
        <f>IFERROR(VLOOKUP($B95,'ARTICULOS DE OF. ASEO Y CAFET.'!$B103:$AF249,27,0),"-")</f>
        <v>0</v>
      </c>
      <c r="AC95" s="140">
        <f>IFERROR(VLOOKUP($B95,'ARTICULOS DE OF. ASEO Y CAFET.'!$B103:$AF249,28,0),"-")</f>
        <v>0</v>
      </c>
      <c r="AD95" s="140">
        <f>IFERROR(VLOOKUP($B95,'ARTICULOS DE OF. ASEO Y CAFET.'!$B103:$AF249,29,0),"-")</f>
        <v>0</v>
      </c>
      <c r="AE95" s="140">
        <f>IFERROR(VLOOKUP($B95,'ARTICULOS DE OF. ASEO Y CAFET.'!$B103:$AF249,30,0),"-")</f>
        <v>0</v>
      </c>
      <c r="AF95" s="140">
        <f>IFERROR(VLOOKUP($B95,'ARTICULOS DE OF. ASEO Y CAFET.'!$B103:$AF249,31,0),"-")</f>
        <v>0</v>
      </c>
    </row>
    <row r="96" spans="1:32" s="71" customFormat="1" ht="26.25" customHeight="1" x14ac:dyDescent="0.2">
      <c r="A96" s="136">
        <f t="shared" si="1"/>
        <v>94</v>
      </c>
      <c r="B96" s="136" t="s">
        <v>46</v>
      </c>
      <c r="C96" s="137" t="s">
        <v>146</v>
      </c>
      <c r="D96" s="136" t="s">
        <v>284</v>
      </c>
      <c r="E96" s="138" t="s">
        <v>433</v>
      </c>
      <c r="F96" s="136" t="s">
        <v>28</v>
      </c>
      <c r="G96" s="139">
        <v>100</v>
      </c>
      <c r="H96" s="139">
        <f>'ARTICULOS DE OF. ASEO Y CAFET.'!$C$6</f>
        <v>0</v>
      </c>
      <c r="I96" s="139">
        <f>'ARTICULOS DE OF. ASEO Y CAFET.'!$C$7</f>
        <v>0</v>
      </c>
      <c r="J96" s="140">
        <f>IFERROR(VLOOKUP($B96,'ARTICULOS DE OF. ASEO Y CAFET.'!$B104:$AF250,9,0),"-")</f>
        <v>0</v>
      </c>
      <c r="K96" s="140">
        <f>IFERROR(VLOOKUP($B96,'ARTICULOS DE OF. ASEO Y CAFET.'!$B104:$AF250,10,0),"-")</f>
        <v>0</v>
      </c>
      <c r="L96" s="140">
        <f>IFERROR(VLOOKUP($B96,'ARTICULOS DE OF. ASEO Y CAFET.'!$B104:$AF250,11,0),"-")</f>
        <v>0</v>
      </c>
      <c r="M96" s="140">
        <f>IFERROR(VLOOKUP($B96,'ARTICULOS DE OF. ASEO Y CAFET.'!$B104:$AF250,12,0),"-")</f>
        <v>0</v>
      </c>
      <c r="N96" s="141">
        <f>IFERROR(VLOOKUP($B96,'ARTICULOS DE OF. ASEO Y CAFET.'!$B104:$AF250,13,0),"-")</f>
        <v>0</v>
      </c>
      <c r="O96" s="140">
        <f>IFERROR(VLOOKUP($B96,'ARTICULOS DE OF. ASEO Y CAFET.'!$B104:$AF250,14,0),"-")</f>
        <v>0</v>
      </c>
      <c r="P96" s="140">
        <f>IFERROR(VLOOKUP($B96,'ARTICULOS DE OF. ASEO Y CAFET.'!$B104:$AF250,15,0),"-")</f>
        <v>0</v>
      </c>
      <c r="Q96" s="141">
        <f>IFERROR(VLOOKUP($B96,'ARTICULOS DE OF. ASEO Y CAFET.'!$B104:$AF250,16,0),"-")</f>
        <v>0</v>
      </c>
      <c r="R96" s="142">
        <f>IFERROR(VLOOKUP($B96,'ARTICULOS DE OF. ASEO Y CAFET.'!$B104:$AF250,17,0),"-")</f>
        <v>0</v>
      </c>
      <c r="S96" s="141">
        <f>IFERROR(VLOOKUP($B96,'ARTICULOS DE OF. ASEO Y CAFET.'!$B104:$AF250,18,0),"-")</f>
        <v>0</v>
      </c>
      <c r="T96" s="141">
        <f>IFERROR(VLOOKUP($B96,'ARTICULOS DE OF. ASEO Y CAFET.'!$B104:$AF250,19,0),"-")</f>
        <v>0</v>
      </c>
      <c r="U96" s="141">
        <f>IFERROR(VLOOKUP($B96,'ARTICULOS DE OF. ASEO Y CAFET.'!$B104:$AF250,20,0),"-")</f>
        <v>0</v>
      </c>
      <c r="V96" s="140">
        <f>IFERROR(VLOOKUP($B96,'ARTICULOS DE OF. ASEO Y CAFET.'!$B104:$AF250,21,0),"-")</f>
        <v>0</v>
      </c>
      <c r="W96" s="142">
        <f>IFERROR(VLOOKUP($B96,'ARTICULOS DE OF. ASEO Y CAFET.'!$B104:$AF250,22,0),"-")</f>
        <v>0</v>
      </c>
      <c r="X96" s="142">
        <f>IFERROR(VLOOKUP($B96,'ARTICULOS DE OF. ASEO Y CAFET.'!$B104:$AF250,23,0),"-")</f>
        <v>0</v>
      </c>
      <c r="Y96" s="142">
        <f>IFERROR(VLOOKUP($B96,'ARTICULOS DE OF. ASEO Y CAFET.'!$B104:$AF250,24,0),"-")</f>
        <v>0</v>
      </c>
      <c r="Z96" s="140">
        <f>IFERROR(VLOOKUP($B96,'ARTICULOS DE OF. ASEO Y CAFET.'!$B104:$AF250,25,0),"-")</f>
        <v>0</v>
      </c>
      <c r="AA96" s="140">
        <f>IFERROR(VLOOKUP($B96,'ARTICULOS DE OF. ASEO Y CAFET.'!$B104:$AF250,26,0),"-")</f>
        <v>0</v>
      </c>
      <c r="AB96" s="140">
        <f>IFERROR(VLOOKUP($B96,'ARTICULOS DE OF. ASEO Y CAFET.'!$B104:$AF250,27,0),"-")</f>
        <v>0</v>
      </c>
      <c r="AC96" s="140">
        <f>IFERROR(VLOOKUP($B96,'ARTICULOS DE OF. ASEO Y CAFET.'!$B104:$AF250,28,0),"-")</f>
        <v>0</v>
      </c>
      <c r="AD96" s="140">
        <f>IFERROR(VLOOKUP($B96,'ARTICULOS DE OF. ASEO Y CAFET.'!$B104:$AF250,29,0),"-")</f>
        <v>0</v>
      </c>
      <c r="AE96" s="140">
        <f>IFERROR(VLOOKUP($B96,'ARTICULOS DE OF. ASEO Y CAFET.'!$B104:$AF250,30,0),"-")</f>
        <v>0</v>
      </c>
      <c r="AF96" s="140">
        <f>IFERROR(VLOOKUP($B96,'ARTICULOS DE OF. ASEO Y CAFET.'!$B104:$AF250,31,0),"-")</f>
        <v>0</v>
      </c>
    </row>
    <row r="97" spans="1:32" s="71" customFormat="1" ht="26.25" customHeight="1" x14ac:dyDescent="0.2">
      <c r="A97" s="136">
        <f t="shared" si="1"/>
        <v>95</v>
      </c>
      <c r="B97" s="136" t="s">
        <v>47</v>
      </c>
      <c r="C97" s="137" t="s">
        <v>147</v>
      </c>
      <c r="D97" s="136" t="s">
        <v>284</v>
      </c>
      <c r="E97" s="138" t="s">
        <v>434</v>
      </c>
      <c r="F97" s="136" t="s">
        <v>28</v>
      </c>
      <c r="G97" s="139">
        <v>20</v>
      </c>
      <c r="H97" s="139">
        <f>'ARTICULOS DE OF. ASEO Y CAFET.'!$C$6</f>
        <v>0</v>
      </c>
      <c r="I97" s="139">
        <f>'ARTICULOS DE OF. ASEO Y CAFET.'!$C$7</f>
        <v>0</v>
      </c>
      <c r="J97" s="140">
        <f>IFERROR(VLOOKUP($B97,'ARTICULOS DE OF. ASEO Y CAFET.'!$B105:$AF251,9,0),"-")</f>
        <v>0</v>
      </c>
      <c r="K97" s="140">
        <f>IFERROR(VLOOKUP($B97,'ARTICULOS DE OF. ASEO Y CAFET.'!$B105:$AF251,10,0),"-")</f>
        <v>0</v>
      </c>
      <c r="L97" s="140">
        <f>IFERROR(VLOOKUP($B97,'ARTICULOS DE OF. ASEO Y CAFET.'!$B105:$AF251,11,0),"-")</f>
        <v>0</v>
      </c>
      <c r="M97" s="140">
        <f>IFERROR(VLOOKUP($B97,'ARTICULOS DE OF. ASEO Y CAFET.'!$B105:$AF251,12,0),"-")</f>
        <v>0</v>
      </c>
      <c r="N97" s="141">
        <f>IFERROR(VLOOKUP($B97,'ARTICULOS DE OF. ASEO Y CAFET.'!$B105:$AF251,13,0),"-")</f>
        <v>0</v>
      </c>
      <c r="O97" s="140">
        <f>IFERROR(VLOOKUP($B97,'ARTICULOS DE OF. ASEO Y CAFET.'!$B105:$AF251,14,0),"-")</f>
        <v>0</v>
      </c>
      <c r="P97" s="140">
        <f>IFERROR(VLOOKUP($B97,'ARTICULOS DE OF. ASEO Y CAFET.'!$B105:$AF251,15,0),"-")</f>
        <v>0</v>
      </c>
      <c r="Q97" s="141">
        <f>IFERROR(VLOOKUP($B97,'ARTICULOS DE OF. ASEO Y CAFET.'!$B105:$AF251,16,0),"-")</f>
        <v>0</v>
      </c>
      <c r="R97" s="142">
        <f>IFERROR(VLOOKUP($B97,'ARTICULOS DE OF. ASEO Y CAFET.'!$B105:$AF251,17,0),"-")</f>
        <v>0</v>
      </c>
      <c r="S97" s="141">
        <f>IFERROR(VLOOKUP($B97,'ARTICULOS DE OF. ASEO Y CAFET.'!$B105:$AF251,18,0),"-")</f>
        <v>0</v>
      </c>
      <c r="T97" s="141">
        <f>IFERROR(VLOOKUP($B97,'ARTICULOS DE OF. ASEO Y CAFET.'!$B105:$AF251,19,0),"-")</f>
        <v>0</v>
      </c>
      <c r="U97" s="141">
        <f>IFERROR(VLOOKUP($B97,'ARTICULOS DE OF. ASEO Y CAFET.'!$B105:$AF251,20,0),"-")</f>
        <v>0</v>
      </c>
      <c r="V97" s="140">
        <f>IFERROR(VLOOKUP($B97,'ARTICULOS DE OF. ASEO Y CAFET.'!$B105:$AF251,21,0),"-")</f>
        <v>0</v>
      </c>
      <c r="W97" s="142">
        <f>IFERROR(VLOOKUP($B97,'ARTICULOS DE OF. ASEO Y CAFET.'!$B105:$AF251,22,0),"-")</f>
        <v>0</v>
      </c>
      <c r="X97" s="142">
        <f>IFERROR(VLOOKUP($B97,'ARTICULOS DE OF. ASEO Y CAFET.'!$B105:$AF251,23,0),"-")</f>
        <v>0</v>
      </c>
      <c r="Y97" s="142">
        <f>IFERROR(VLOOKUP($B97,'ARTICULOS DE OF. ASEO Y CAFET.'!$B105:$AF251,24,0),"-")</f>
        <v>0</v>
      </c>
      <c r="Z97" s="140">
        <f>IFERROR(VLOOKUP($B97,'ARTICULOS DE OF. ASEO Y CAFET.'!$B105:$AF251,25,0),"-")</f>
        <v>0</v>
      </c>
      <c r="AA97" s="140">
        <f>IFERROR(VLOOKUP($B97,'ARTICULOS DE OF. ASEO Y CAFET.'!$B105:$AF251,26,0),"-")</f>
        <v>0</v>
      </c>
      <c r="AB97" s="140">
        <f>IFERROR(VLOOKUP($B97,'ARTICULOS DE OF. ASEO Y CAFET.'!$B105:$AF251,27,0),"-")</f>
        <v>0</v>
      </c>
      <c r="AC97" s="140">
        <f>IFERROR(VLOOKUP($B97,'ARTICULOS DE OF. ASEO Y CAFET.'!$B105:$AF251,28,0),"-")</f>
        <v>0</v>
      </c>
      <c r="AD97" s="140">
        <f>IFERROR(VLOOKUP($B97,'ARTICULOS DE OF. ASEO Y CAFET.'!$B105:$AF251,29,0),"-")</f>
        <v>0</v>
      </c>
      <c r="AE97" s="140">
        <f>IFERROR(VLOOKUP($B97,'ARTICULOS DE OF. ASEO Y CAFET.'!$B105:$AF251,30,0),"-")</f>
        <v>0</v>
      </c>
      <c r="AF97" s="140">
        <f>IFERROR(VLOOKUP($B97,'ARTICULOS DE OF. ASEO Y CAFET.'!$B105:$AF251,31,0),"-")</f>
        <v>0</v>
      </c>
    </row>
    <row r="98" spans="1:32" s="71" customFormat="1" ht="26.25" customHeight="1" x14ac:dyDescent="0.2">
      <c r="A98" s="136">
        <f t="shared" si="1"/>
        <v>96</v>
      </c>
      <c r="B98" s="139" t="s">
        <v>63</v>
      </c>
      <c r="C98" s="144" t="s">
        <v>435</v>
      </c>
      <c r="D98" s="139" t="s">
        <v>436</v>
      </c>
      <c r="E98" s="138" t="s">
        <v>437</v>
      </c>
      <c r="F98" s="139" t="s">
        <v>28</v>
      </c>
      <c r="G98" s="139">
        <v>100</v>
      </c>
      <c r="H98" s="139">
        <f>'ARTICULOS DE OF. ASEO Y CAFET.'!$C$6</f>
        <v>0</v>
      </c>
      <c r="I98" s="139">
        <f>'ARTICULOS DE OF. ASEO Y CAFET.'!$C$7</f>
        <v>0</v>
      </c>
      <c r="J98" s="140">
        <f>IFERROR(VLOOKUP($B98,'ARTICULOS DE OF. ASEO Y CAFET.'!$B106:$AF252,9,0),"-")</f>
        <v>0</v>
      </c>
      <c r="K98" s="140">
        <f>IFERROR(VLOOKUP($B98,'ARTICULOS DE OF. ASEO Y CAFET.'!$B106:$AF252,10,0),"-")</f>
        <v>0</v>
      </c>
      <c r="L98" s="140">
        <f>IFERROR(VLOOKUP($B98,'ARTICULOS DE OF. ASEO Y CAFET.'!$B106:$AF252,11,0),"-")</f>
        <v>0</v>
      </c>
      <c r="M98" s="140">
        <f>IFERROR(VLOOKUP($B98,'ARTICULOS DE OF. ASEO Y CAFET.'!$B106:$AF252,12,0),"-")</f>
        <v>0</v>
      </c>
      <c r="N98" s="141">
        <f>IFERROR(VLOOKUP($B98,'ARTICULOS DE OF. ASEO Y CAFET.'!$B106:$AF252,13,0),"-")</f>
        <v>0</v>
      </c>
      <c r="O98" s="140">
        <f>IFERROR(VLOOKUP($B98,'ARTICULOS DE OF. ASEO Y CAFET.'!$B106:$AF252,14,0),"-")</f>
        <v>0</v>
      </c>
      <c r="P98" s="140">
        <f>IFERROR(VLOOKUP($B98,'ARTICULOS DE OF. ASEO Y CAFET.'!$B106:$AF252,15,0),"-")</f>
        <v>0</v>
      </c>
      <c r="Q98" s="141">
        <f>IFERROR(VLOOKUP($B98,'ARTICULOS DE OF. ASEO Y CAFET.'!$B106:$AF252,16,0),"-")</f>
        <v>0</v>
      </c>
      <c r="R98" s="142">
        <f>IFERROR(VLOOKUP($B98,'ARTICULOS DE OF. ASEO Y CAFET.'!$B106:$AF252,17,0),"-")</f>
        <v>0</v>
      </c>
      <c r="S98" s="141">
        <f>IFERROR(VLOOKUP($B98,'ARTICULOS DE OF. ASEO Y CAFET.'!$B106:$AF252,18,0),"-")</f>
        <v>0</v>
      </c>
      <c r="T98" s="141">
        <f>IFERROR(VLOOKUP($B98,'ARTICULOS DE OF. ASEO Y CAFET.'!$B106:$AF252,19,0),"-")</f>
        <v>0</v>
      </c>
      <c r="U98" s="141">
        <f>IFERROR(VLOOKUP($B98,'ARTICULOS DE OF. ASEO Y CAFET.'!$B106:$AF252,20,0),"-")</f>
        <v>0</v>
      </c>
      <c r="V98" s="140">
        <f>IFERROR(VLOOKUP($B98,'ARTICULOS DE OF. ASEO Y CAFET.'!$B106:$AF252,21,0),"-")</f>
        <v>0</v>
      </c>
      <c r="W98" s="142">
        <f>IFERROR(VLOOKUP($B98,'ARTICULOS DE OF. ASEO Y CAFET.'!$B106:$AF252,22,0),"-")</f>
        <v>0</v>
      </c>
      <c r="X98" s="142">
        <f>IFERROR(VLOOKUP($B98,'ARTICULOS DE OF. ASEO Y CAFET.'!$B106:$AF252,23,0),"-")</f>
        <v>0</v>
      </c>
      <c r="Y98" s="142">
        <f>IFERROR(VLOOKUP($B98,'ARTICULOS DE OF. ASEO Y CAFET.'!$B106:$AF252,24,0),"-")</f>
        <v>0</v>
      </c>
      <c r="Z98" s="140">
        <f>IFERROR(VLOOKUP($B98,'ARTICULOS DE OF. ASEO Y CAFET.'!$B106:$AF252,25,0),"-")</f>
        <v>0</v>
      </c>
      <c r="AA98" s="140">
        <f>IFERROR(VLOOKUP($B98,'ARTICULOS DE OF. ASEO Y CAFET.'!$B106:$AF252,26,0),"-")</f>
        <v>0</v>
      </c>
      <c r="AB98" s="140">
        <f>IFERROR(VLOOKUP($B98,'ARTICULOS DE OF. ASEO Y CAFET.'!$B106:$AF252,27,0),"-")</f>
        <v>0</v>
      </c>
      <c r="AC98" s="140">
        <f>IFERROR(VLOOKUP($B98,'ARTICULOS DE OF. ASEO Y CAFET.'!$B106:$AF252,28,0),"-")</f>
        <v>0</v>
      </c>
      <c r="AD98" s="140">
        <f>IFERROR(VLOOKUP($B98,'ARTICULOS DE OF. ASEO Y CAFET.'!$B106:$AF252,29,0),"-")</f>
        <v>0</v>
      </c>
      <c r="AE98" s="140">
        <f>IFERROR(VLOOKUP($B98,'ARTICULOS DE OF. ASEO Y CAFET.'!$B106:$AF252,30,0),"-")</f>
        <v>0</v>
      </c>
      <c r="AF98" s="140">
        <f>IFERROR(VLOOKUP($B98,'ARTICULOS DE OF. ASEO Y CAFET.'!$B106:$AF252,31,0),"-")</f>
        <v>0</v>
      </c>
    </row>
    <row r="99" spans="1:32" s="71" customFormat="1" ht="26.25" customHeight="1" x14ac:dyDescent="0.2">
      <c r="A99" s="136">
        <f t="shared" si="1"/>
        <v>97</v>
      </c>
      <c r="B99" s="148" t="s">
        <v>64</v>
      </c>
      <c r="C99" s="156" t="s">
        <v>162</v>
      </c>
      <c r="D99" s="139" t="s">
        <v>436</v>
      </c>
      <c r="E99" s="138" t="s">
        <v>439</v>
      </c>
      <c r="F99" s="148" t="s">
        <v>28</v>
      </c>
      <c r="G99" s="148">
        <v>1000</v>
      </c>
      <c r="H99" s="139">
        <f>'ARTICULOS DE OF. ASEO Y CAFET.'!$C$6</f>
        <v>0</v>
      </c>
      <c r="I99" s="139">
        <f>'ARTICULOS DE OF. ASEO Y CAFET.'!$C$7</f>
        <v>0</v>
      </c>
      <c r="J99" s="140">
        <f>IFERROR(VLOOKUP($B99,'ARTICULOS DE OF. ASEO Y CAFET.'!$B107:$AF253,9,0),"-")</f>
        <v>0</v>
      </c>
      <c r="K99" s="140">
        <f>IFERROR(VLOOKUP($B99,'ARTICULOS DE OF. ASEO Y CAFET.'!$B107:$AF253,10,0),"-")</f>
        <v>0</v>
      </c>
      <c r="L99" s="140">
        <f>IFERROR(VLOOKUP($B99,'ARTICULOS DE OF. ASEO Y CAFET.'!$B107:$AF253,11,0),"-")</f>
        <v>0</v>
      </c>
      <c r="M99" s="140">
        <f>IFERROR(VLOOKUP($B99,'ARTICULOS DE OF. ASEO Y CAFET.'!$B107:$AF253,12,0),"-")</f>
        <v>0</v>
      </c>
      <c r="N99" s="141">
        <f>IFERROR(VLOOKUP($B99,'ARTICULOS DE OF. ASEO Y CAFET.'!$B107:$AF253,13,0),"-")</f>
        <v>0</v>
      </c>
      <c r="O99" s="140">
        <f>IFERROR(VLOOKUP($B99,'ARTICULOS DE OF. ASEO Y CAFET.'!$B107:$AF253,14,0),"-")</f>
        <v>0</v>
      </c>
      <c r="P99" s="140">
        <f>IFERROR(VLOOKUP($B99,'ARTICULOS DE OF. ASEO Y CAFET.'!$B107:$AF253,15,0),"-")</f>
        <v>0</v>
      </c>
      <c r="Q99" s="141">
        <f>IFERROR(VLOOKUP($B99,'ARTICULOS DE OF. ASEO Y CAFET.'!$B107:$AF253,16,0),"-")</f>
        <v>0</v>
      </c>
      <c r="R99" s="142">
        <f>IFERROR(VLOOKUP($B99,'ARTICULOS DE OF. ASEO Y CAFET.'!$B107:$AF253,17,0),"-")</f>
        <v>0</v>
      </c>
      <c r="S99" s="141">
        <f>IFERROR(VLOOKUP($B99,'ARTICULOS DE OF. ASEO Y CAFET.'!$B107:$AF253,18,0),"-")</f>
        <v>0</v>
      </c>
      <c r="T99" s="141">
        <f>IFERROR(VLOOKUP($B99,'ARTICULOS DE OF. ASEO Y CAFET.'!$B107:$AF253,19,0),"-")</f>
        <v>0</v>
      </c>
      <c r="U99" s="141">
        <f>IFERROR(VLOOKUP($B99,'ARTICULOS DE OF. ASEO Y CAFET.'!$B107:$AF253,20,0),"-")</f>
        <v>0</v>
      </c>
      <c r="V99" s="140">
        <f>IFERROR(VLOOKUP($B99,'ARTICULOS DE OF. ASEO Y CAFET.'!$B107:$AF253,21,0),"-")</f>
        <v>0</v>
      </c>
      <c r="W99" s="142">
        <f>IFERROR(VLOOKUP($B99,'ARTICULOS DE OF. ASEO Y CAFET.'!$B107:$AF253,22,0),"-")</f>
        <v>0</v>
      </c>
      <c r="X99" s="142">
        <f>IFERROR(VLOOKUP($B99,'ARTICULOS DE OF. ASEO Y CAFET.'!$B107:$AF253,23,0),"-")</f>
        <v>0</v>
      </c>
      <c r="Y99" s="142">
        <f>IFERROR(VLOOKUP($B99,'ARTICULOS DE OF. ASEO Y CAFET.'!$B107:$AF253,24,0),"-")</f>
        <v>0</v>
      </c>
      <c r="Z99" s="140">
        <f>IFERROR(VLOOKUP($B99,'ARTICULOS DE OF. ASEO Y CAFET.'!$B107:$AF253,25,0),"-")</f>
        <v>0</v>
      </c>
      <c r="AA99" s="140">
        <f>IFERROR(VLOOKUP($B99,'ARTICULOS DE OF. ASEO Y CAFET.'!$B107:$AF253,26,0),"-")</f>
        <v>0</v>
      </c>
      <c r="AB99" s="140">
        <f>IFERROR(VLOOKUP($B99,'ARTICULOS DE OF. ASEO Y CAFET.'!$B107:$AF253,27,0),"-")</f>
        <v>0</v>
      </c>
      <c r="AC99" s="140">
        <f>IFERROR(VLOOKUP($B99,'ARTICULOS DE OF. ASEO Y CAFET.'!$B107:$AF253,28,0),"-")</f>
        <v>0</v>
      </c>
      <c r="AD99" s="140">
        <f>IFERROR(VLOOKUP($B99,'ARTICULOS DE OF. ASEO Y CAFET.'!$B107:$AF253,29,0),"-")</f>
        <v>0</v>
      </c>
      <c r="AE99" s="140">
        <f>IFERROR(VLOOKUP($B99,'ARTICULOS DE OF. ASEO Y CAFET.'!$B107:$AF253,30,0),"-")</f>
        <v>0</v>
      </c>
      <c r="AF99" s="140">
        <f>IFERROR(VLOOKUP($B99,'ARTICULOS DE OF. ASEO Y CAFET.'!$B107:$AF253,31,0),"-")</f>
        <v>0</v>
      </c>
    </row>
    <row r="100" spans="1:32" s="71" customFormat="1" ht="26.25" customHeight="1" x14ac:dyDescent="0.2">
      <c r="A100" s="136">
        <f t="shared" si="1"/>
        <v>98</v>
      </c>
      <c r="B100" s="148" t="s">
        <v>65</v>
      </c>
      <c r="C100" s="156" t="s">
        <v>163</v>
      </c>
      <c r="D100" s="139" t="s">
        <v>436</v>
      </c>
      <c r="E100" s="138" t="s">
        <v>440</v>
      </c>
      <c r="F100" s="148" t="s">
        <v>28</v>
      </c>
      <c r="G100" s="148">
        <v>5000</v>
      </c>
      <c r="H100" s="139">
        <f>'ARTICULOS DE OF. ASEO Y CAFET.'!$C$6</f>
        <v>0</v>
      </c>
      <c r="I100" s="139">
        <f>'ARTICULOS DE OF. ASEO Y CAFET.'!$C$7</f>
        <v>0</v>
      </c>
      <c r="J100" s="140">
        <f>IFERROR(VLOOKUP($B100,'ARTICULOS DE OF. ASEO Y CAFET.'!$B108:$AF254,9,0),"-")</f>
        <v>0</v>
      </c>
      <c r="K100" s="140">
        <f>IFERROR(VLOOKUP($B100,'ARTICULOS DE OF. ASEO Y CAFET.'!$B108:$AF254,10,0),"-")</f>
        <v>0</v>
      </c>
      <c r="L100" s="140">
        <f>IFERROR(VLOOKUP($B100,'ARTICULOS DE OF. ASEO Y CAFET.'!$B108:$AF254,11,0),"-")</f>
        <v>0</v>
      </c>
      <c r="M100" s="140">
        <f>IFERROR(VLOOKUP($B100,'ARTICULOS DE OF. ASEO Y CAFET.'!$B108:$AF254,12,0),"-")</f>
        <v>0</v>
      </c>
      <c r="N100" s="141">
        <f>IFERROR(VLOOKUP($B100,'ARTICULOS DE OF. ASEO Y CAFET.'!$B108:$AF254,13,0),"-")</f>
        <v>0</v>
      </c>
      <c r="O100" s="140">
        <f>IFERROR(VLOOKUP($B100,'ARTICULOS DE OF. ASEO Y CAFET.'!$B108:$AF254,14,0),"-")</f>
        <v>0</v>
      </c>
      <c r="P100" s="140">
        <f>IFERROR(VLOOKUP($B100,'ARTICULOS DE OF. ASEO Y CAFET.'!$B108:$AF254,15,0),"-")</f>
        <v>0</v>
      </c>
      <c r="Q100" s="141">
        <f>IFERROR(VLOOKUP($B100,'ARTICULOS DE OF. ASEO Y CAFET.'!$B108:$AF254,16,0),"-")</f>
        <v>0</v>
      </c>
      <c r="R100" s="142">
        <f>IFERROR(VLOOKUP($B100,'ARTICULOS DE OF. ASEO Y CAFET.'!$B108:$AF254,17,0),"-")</f>
        <v>0</v>
      </c>
      <c r="S100" s="141">
        <f>IFERROR(VLOOKUP($B100,'ARTICULOS DE OF. ASEO Y CAFET.'!$B108:$AF254,18,0),"-")</f>
        <v>0</v>
      </c>
      <c r="T100" s="141">
        <f>IFERROR(VLOOKUP($B100,'ARTICULOS DE OF. ASEO Y CAFET.'!$B108:$AF254,19,0),"-")</f>
        <v>0</v>
      </c>
      <c r="U100" s="141">
        <f>IFERROR(VLOOKUP($B100,'ARTICULOS DE OF. ASEO Y CAFET.'!$B108:$AF254,20,0),"-")</f>
        <v>0</v>
      </c>
      <c r="V100" s="140">
        <f>IFERROR(VLOOKUP($B100,'ARTICULOS DE OF. ASEO Y CAFET.'!$B108:$AF254,21,0),"-")</f>
        <v>0</v>
      </c>
      <c r="W100" s="142">
        <f>IFERROR(VLOOKUP($B100,'ARTICULOS DE OF. ASEO Y CAFET.'!$B108:$AF254,22,0),"-")</f>
        <v>0</v>
      </c>
      <c r="X100" s="142">
        <f>IFERROR(VLOOKUP($B100,'ARTICULOS DE OF. ASEO Y CAFET.'!$B108:$AF254,23,0),"-")</f>
        <v>0</v>
      </c>
      <c r="Y100" s="142">
        <f>IFERROR(VLOOKUP($B100,'ARTICULOS DE OF. ASEO Y CAFET.'!$B108:$AF254,24,0),"-")</f>
        <v>0</v>
      </c>
      <c r="Z100" s="140">
        <f>IFERROR(VLOOKUP($B100,'ARTICULOS DE OF. ASEO Y CAFET.'!$B108:$AF254,25,0),"-")</f>
        <v>0</v>
      </c>
      <c r="AA100" s="140">
        <f>IFERROR(VLOOKUP($B100,'ARTICULOS DE OF. ASEO Y CAFET.'!$B108:$AF254,26,0),"-")</f>
        <v>0</v>
      </c>
      <c r="AB100" s="140">
        <f>IFERROR(VLOOKUP($B100,'ARTICULOS DE OF. ASEO Y CAFET.'!$B108:$AF254,27,0),"-")</f>
        <v>0</v>
      </c>
      <c r="AC100" s="140">
        <f>IFERROR(VLOOKUP($B100,'ARTICULOS DE OF. ASEO Y CAFET.'!$B108:$AF254,28,0),"-")</f>
        <v>0</v>
      </c>
      <c r="AD100" s="140">
        <f>IFERROR(VLOOKUP($B100,'ARTICULOS DE OF. ASEO Y CAFET.'!$B108:$AF254,29,0),"-")</f>
        <v>0</v>
      </c>
      <c r="AE100" s="140">
        <f>IFERROR(VLOOKUP($B100,'ARTICULOS DE OF. ASEO Y CAFET.'!$B108:$AF254,30,0),"-")</f>
        <v>0</v>
      </c>
      <c r="AF100" s="140">
        <f>IFERROR(VLOOKUP($B100,'ARTICULOS DE OF. ASEO Y CAFET.'!$B108:$AF254,31,0),"-")</f>
        <v>0</v>
      </c>
    </row>
    <row r="101" spans="1:32" s="71" customFormat="1" ht="26.25" customHeight="1" x14ac:dyDescent="0.2">
      <c r="A101" s="136">
        <f t="shared" si="1"/>
        <v>99</v>
      </c>
      <c r="B101" s="146" t="s">
        <v>67</v>
      </c>
      <c r="C101" s="137" t="s">
        <v>165</v>
      </c>
      <c r="D101" s="136" t="s">
        <v>441</v>
      </c>
      <c r="E101" s="138" t="s">
        <v>442</v>
      </c>
      <c r="F101" s="136" t="s">
        <v>28</v>
      </c>
      <c r="G101" s="139">
        <v>40</v>
      </c>
      <c r="H101" s="139">
        <f>'ARTICULOS DE OF. ASEO Y CAFET.'!$C$6</f>
        <v>0</v>
      </c>
      <c r="I101" s="139">
        <f>'ARTICULOS DE OF. ASEO Y CAFET.'!$C$7</f>
        <v>0</v>
      </c>
      <c r="J101" s="140">
        <f>IFERROR(VLOOKUP($B101,'ARTICULOS DE OF. ASEO Y CAFET.'!$B109:$AF255,9,0),"-")</f>
        <v>0</v>
      </c>
      <c r="K101" s="140">
        <f>IFERROR(VLOOKUP($B101,'ARTICULOS DE OF. ASEO Y CAFET.'!$B109:$AF255,10,0),"-")</f>
        <v>0</v>
      </c>
      <c r="L101" s="140">
        <f>IFERROR(VLOOKUP($B101,'ARTICULOS DE OF. ASEO Y CAFET.'!$B109:$AF255,11,0),"-")</f>
        <v>0</v>
      </c>
      <c r="M101" s="140">
        <f>IFERROR(VLOOKUP($B101,'ARTICULOS DE OF. ASEO Y CAFET.'!$B109:$AF255,12,0),"-")</f>
        <v>0</v>
      </c>
      <c r="N101" s="141">
        <f>IFERROR(VLOOKUP($B101,'ARTICULOS DE OF. ASEO Y CAFET.'!$B109:$AF255,13,0),"-")</f>
        <v>0</v>
      </c>
      <c r="O101" s="140">
        <f>IFERROR(VLOOKUP($B101,'ARTICULOS DE OF. ASEO Y CAFET.'!$B109:$AF255,14,0),"-")</f>
        <v>0</v>
      </c>
      <c r="P101" s="140">
        <f>IFERROR(VLOOKUP($B101,'ARTICULOS DE OF. ASEO Y CAFET.'!$B109:$AF255,15,0),"-")</f>
        <v>0</v>
      </c>
      <c r="Q101" s="141">
        <f>IFERROR(VLOOKUP($B101,'ARTICULOS DE OF. ASEO Y CAFET.'!$B109:$AF255,16,0),"-")</f>
        <v>0</v>
      </c>
      <c r="R101" s="142">
        <f>IFERROR(VLOOKUP($B101,'ARTICULOS DE OF. ASEO Y CAFET.'!$B109:$AF255,17,0),"-")</f>
        <v>0</v>
      </c>
      <c r="S101" s="141">
        <f>IFERROR(VLOOKUP($B101,'ARTICULOS DE OF. ASEO Y CAFET.'!$B109:$AF255,18,0),"-")</f>
        <v>0</v>
      </c>
      <c r="T101" s="141">
        <f>IFERROR(VLOOKUP($B101,'ARTICULOS DE OF. ASEO Y CAFET.'!$B109:$AF255,19,0),"-")</f>
        <v>0</v>
      </c>
      <c r="U101" s="141">
        <f>IFERROR(VLOOKUP($B101,'ARTICULOS DE OF. ASEO Y CAFET.'!$B109:$AF255,20,0),"-")</f>
        <v>0</v>
      </c>
      <c r="V101" s="140">
        <f>IFERROR(VLOOKUP($B101,'ARTICULOS DE OF. ASEO Y CAFET.'!$B109:$AF255,21,0),"-")</f>
        <v>0</v>
      </c>
      <c r="W101" s="142">
        <f>IFERROR(VLOOKUP($B101,'ARTICULOS DE OF. ASEO Y CAFET.'!$B109:$AF255,22,0),"-")</f>
        <v>0</v>
      </c>
      <c r="X101" s="142">
        <f>IFERROR(VLOOKUP($B101,'ARTICULOS DE OF. ASEO Y CAFET.'!$B109:$AF255,23,0),"-")</f>
        <v>0</v>
      </c>
      <c r="Y101" s="142">
        <f>IFERROR(VLOOKUP($B101,'ARTICULOS DE OF. ASEO Y CAFET.'!$B109:$AF255,24,0),"-")</f>
        <v>0</v>
      </c>
      <c r="Z101" s="140">
        <f>IFERROR(VLOOKUP($B101,'ARTICULOS DE OF. ASEO Y CAFET.'!$B109:$AF255,25,0),"-")</f>
        <v>0</v>
      </c>
      <c r="AA101" s="140">
        <f>IFERROR(VLOOKUP($B101,'ARTICULOS DE OF. ASEO Y CAFET.'!$B109:$AF255,26,0),"-")</f>
        <v>0</v>
      </c>
      <c r="AB101" s="140">
        <f>IFERROR(VLOOKUP($B101,'ARTICULOS DE OF. ASEO Y CAFET.'!$B109:$AF255,27,0),"-")</f>
        <v>0</v>
      </c>
      <c r="AC101" s="140">
        <f>IFERROR(VLOOKUP($B101,'ARTICULOS DE OF. ASEO Y CAFET.'!$B109:$AF255,28,0),"-")</f>
        <v>0</v>
      </c>
      <c r="AD101" s="140">
        <f>IFERROR(VLOOKUP($B101,'ARTICULOS DE OF. ASEO Y CAFET.'!$B109:$AF255,29,0),"-")</f>
        <v>0</v>
      </c>
      <c r="AE101" s="140">
        <f>IFERROR(VLOOKUP($B101,'ARTICULOS DE OF. ASEO Y CAFET.'!$B109:$AF255,30,0),"-")</f>
        <v>0</v>
      </c>
      <c r="AF101" s="140">
        <f>IFERROR(VLOOKUP($B101,'ARTICULOS DE OF. ASEO Y CAFET.'!$B109:$AF255,31,0),"-")</f>
        <v>0</v>
      </c>
    </row>
    <row r="102" spans="1:32" s="71" customFormat="1" ht="26.25" customHeight="1" x14ac:dyDescent="0.2">
      <c r="A102" s="136">
        <f t="shared" si="1"/>
        <v>100</v>
      </c>
      <c r="B102" s="157" t="s">
        <v>66</v>
      </c>
      <c r="C102" s="137" t="s">
        <v>164</v>
      </c>
      <c r="D102" s="136" t="s">
        <v>441</v>
      </c>
      <c r="E102" s="138" t="s">
        <v>443</v>
      </c>
      <c r="F102" s="136" t="s">
        <v>28</v>
      </c>
      <c r="G102" s="139">
        <v>30</v>
      </c>
      <c r="H102" s="139">
        <f>'ARTICULOS DE OF. ASEO Y CAFET.'!$C$6</f>
        <v>0</v>
      </c>
      <c r="I102" s="139">
        <f>'ARTICULOS DE OF. ASEO Y CAFET.'!$C$7</f>
        <v>0</v>
      </c>
      <c r="J102" s="140">
        <f>IFERROR(VLOOKUP($B102,'ARTICULOS DE OF. ASEO Y CAFET.'!$B110:$AF256,9,0),"-")</f>
        <v>0</v>
      </c>
      <c r="K102" s="140">
        <f>IFERROR(VLOOKUP($B102,'ARTICULOS DE OF. ASEO Y CAFET.'!$B110:$AF256,10,0),"-")</f>
        <v>0</v>
      </c>
      <c r="L102" s="140">
        <f>IFERROR(VLOOKUP($B102,'ARTICULOS DE OF. ASEO Y CAFET.'!$B110:$AF256,11,0),"-")</f>
        <v>0</v>
      </c>
      <c r="M102" s="140">
        <f>IFERROR(VLOOKUP($B102,'ARTICULOS DE OF. ASEO Y CAFET.'!$B110:$AF256,12,0),"-")</f>
        <v>0</v>
      </c>
      <c r="N102" s="141">
        <f>IFERROR(VLOOKUP($B102,'ARTICULOS DE OF. ASEO Y CAFET.'!$B110:$AF256,13,0),"-")</f>
        <v>0</v>
      </c>
      <c r="O102" s="140">
        <f>IFERROR(VLOOKUP($B102,'ARTICULOS DE OF. ASEO Y CAFET.'!$B110:$AF256,14,0),"-")</f>
        <v>0</v>
      </c>
      <c r="P102" s="140">
        <f>IFERROR(VLOOKUP($B102,'ARTICULOS DE OF. ASEO Y CAFET.'!$B110:$AF256,15,0),"-")</f>
        <v>0</v>
      </c>
      <c r="Q102" s="141">
        <f>IFERROR(VLOOKUP($B102,'ARTICULOS DE OF. ASEO Y CAFET.'!$B110:$AF256,16,0),"-")</f>
        <v>0</v>
      </c>
      <c r="R102" s="142">
        <f>IFERROR(VLOOKUP($B102,'ARTICULOS DE OF. ASEO Y CAFET.'!$B110:$AF256,17,0),"-")</f>
        <v>0</v>
      </c>
      <c r="S102" s="141">
        <f>IFERROR(VLOOKUP($B102,'ARTICULOS DE OF. ASEO Y CAFET.'!$B110:$AF256,18,0),"-")</f>
        <v>0</v>
      </c>
      <c r="T102" s="141">
        <f>IFERROR(VLOOKUP($B102,'ARTICULOS DE OF. ASEO Y CAFET.'!$B110:$AF256,19,0),"-")</f>
        <v>0</v>
      </c>
      <c r="U102" s="141">
        <f>IFERROR(VLOOKUP($B102,'ARTICULOS DE OF. ASEO Y CAFET.'!$B110:$AF256,20,0),"-")</f>
        <v>0</v>
      </c>
      <c r="V102" s="140">
        <f>IFERROR(VLOOKUP($B102,'ARTICULOS DE OF. ASEO Y CAFET.'!$B110:$AF256,21,0),"-")</f>
        <v>0</v>
      </c>
      <c r="W102" s="142">
        <f>IFERROR(VLOOKUP($B102,'ARTICULOS DE OF. ASEO Y CAFET.'!$B110:$AF256,22,0),"-")</f>
        <v>0</v>
      </c>
      <c r="X102" s="142">
        <f>IFERROR(VLOOKUP($B102,'ARTICULOS DE OF. ASEO Y CAFET.'!$B110:$AF256,23,0),"-")</f>
        <v>0</v>
      </c>
      <c r="Y102" s="142">
        <f>IFERROR(VLOOKUP($B102,'ARTICULOS DE OF. ASEO Y CAFET.'!$B110:$AF256,24,0),"-")</f>
        <v>0</v>
      </c>
      <c r="Z102" s="140">
        <f>IFERROR(VLOOKUP($B102,'ARTICULOS DE OF. ASEO Y CAFET.'!$B110:$AF256,25,0),"-")</f>
        <v>0</v>
      </c>
      <c r="AA102" s="140">
        <f>IFERROR(VLOOKUP($B102,'ARTICULOS DE OF. ASEO Y CAFET.'!$B110:$AF256,26,0),"-")</f>
        <v>0</v>
      </c>
      <c r="AB102" s="140">
        <f>IFERROR(VLOOKUP($B102,'ARTICULOS DE OF. ASEO Y CAFET.'!$B110:$AF256,27,0),"-")</f>
        <v>0</v>
      </c>
      <c r="AC102" s="140">
        <f>IFERROR(VLOOKUP($B102,'ARTICULOS DE OF. ASEO Y CAFET.'!$B110:$AF256,28,0),"-")</f>
        <v>0</v>
      </c>
      <c r="AD102" s="140">
        <f>IFERROR(VLOOKUP($B102,'ARTICULOS DE OF. ASEO Y CAFET.'!$B110:$AF256,29,0),"-")</f>
        <v>0</v>
      </c>
      <c r="AE102" s="140">
        <f>IFERROR(VLOOKUP($B102,'ARTICULOS DE OF. ASEO Y CAFET.'!$B110:$AF256,30,0),"-")</f>
        <v>0</v>
      </c>
      <c r="AF102" s="140">
        <f>IFERROR(VLOOKUP($B102,'ARTICULOS DE OF. ASEO Y CAFET.'!$B110:$AF256,31,0),"-")</f>
        <v>0</v>
      </c>
    </row>
    <row r="103" spans="1:32" s="71" customFormat="1" ht="26.25" customHeight="1" x14ac:dyDescent="0.2">
      <c r="A103" s="136">
        <f t="shared" si="1"/>
        <v>101</v>
      </c>
      <c r="B103" s="146" t="s">
        <v>68</v>
      </c>
      <c r="C103" s="137" t="s">
        <v>166</v>
      </c>
      <c r="D103" s="136" t="s">
        <v>441</v>
      </c>
      <c r="E103" s="138" t="s">
        <v>444</v>
      </c>
      <c r="F103" s="136" t="s">
        <v>28</v>
      </c>
      <c r="G103" s="139">
        <v>40</v>
      </c>
      <c r="H103" s="139">
        <f>'ARTICULOS DE OF. ASEO Y CAFET.'!$C$6</f>
        <v>0</v>
      </c>
      <c r="I103" s="139">
        <f>'ARTICULOS DE OF. ASEO Y CAFET.'!$C$7</f>
        <v>0</v>
      </c>
      <c r="J103" s="140">
        <f>IFERROR(VLOOKUP($B103,'ARTICULOS DE OF. ASEO Y CAFET.'!$B111:$AF257,9,0),"-")</f>
        <v>0</v>
      </c>
      <c r="K103" s="140">
        <f>IFERROR(VLOOKUP($B103,'ARTICULOS DE OF. ASEO Y CAFET.'!$B111:$AF257,10,0),"-")</f>
        <v>0</v>
      </c>
      <c r="L103" s="140">
        <f>IFERROR(VLOOKUP($B103,'ARTICULOS DE OF. ASEO Y CAFET.'!$B111:$AF257,11,0),"-")</f>
        <v>0</v>
      </c>
      <c r="M103" s="140">
        <f>IFERROR(VLOOKUP($B103,'ARTICULOS DE OF. ASEO Y CAFET.'!$B111:$AF257,12,0),"-")</f>
        <v>0</v>
      </c>
      <c r="N103" s="141">
        <f>IFERROR(VLOOKUP($B103,'ARTICULOS DE OF. ASEO Y CAFET.'!$B111:$AF257,13,0),"-")</f>
        <v>0</v>
      </c>
      <c r="O103" s="140">
        <f>IFERROR(VLOOKUP($B103,'ARTICULOS DE OF. ASEO Y CAFET.'!$B111:$AF257,14,0),"-")</f>
        <v>0</v>
      </c>
      <c r="P103" s="140">
        <f>IFERROR(VLOOKUP($B103,'ARTICULOS DE OF. ASEO Y CAFET.'!$B111:$AF257,15,0),"-")</f>
        <v>0</v>
      </c>
      <c r="Q103" s="141">
        <f>IFERROR(VLOOKUP($B103,'ARTICULOS DE OF. ASEO Y CAFET.'!$B111:$AF257,16,0),"-")</f>
        <v>0</v>
      </c>
      <c r="R103" s="142">
        <f>IFERROR(VLOOKUP($B103,'ARTICULOS DE OF. ASEO Y CAFET.'!$B111:$AF257,17,0),"-")</f>
        <v>0</v>
      </c>
      <c r="S103" s="141">
        <f>IFERROR(VLOOKUP($B103,'ARTICULOS DE OF. ASEO Y CAFET.'!$B111:$AF257,18,0),"-")</f>
        <v>0</v>
      </c>
      <c r="T103" s="141">
        <f>IFERROR(VLOOKUP($B103,'ARTICULOS DE OF. ASEO Y CAFET.'!$B111:$AF257,19,0),"-")</f>
        <v>0</v>
      </c>
      <c r="U103" s="141">
        <f>IFERROR(VLOOKUP($B103,'ARTICULOS DE OF. ASEO Y CAFET.'!$B111:$AF257,20,0),"-")</f>
        <v>0</v>
      </c>
      <c r="V103" s="140">
        <f>IFERROR(VLOOKUP($B103,'ARTICULOS DE OF. ASEO Y CAFET.'!$B111:$AF257,21,0),"-")</f>
        <v>0</v>
      </c>
      <c r="W103" s="142">
        <f>IFERROR(VLOOKUP($B103,'ARTICULOS DE OF. ASEO Y CAFET.'!$B111:$AF257,22,0),"-")</f>
        <v>0</v>
      </c>
      <c r="X103" s="142">
        <f>IFERROR(VLOOKUP($B103,'ARTICULOS DE OF. ASEO Y CAFET.'!$B111:$AF257,23,0),"-")</f>
        <v>0</v>
      </c>
      <c r="Y103" s="142">
        <f>IFERROR(VLOOKUP($B103,'ARTICULOS DE OF. ASEO Y CAFET.'!$B111:$AF257,24,0),"-")</f>
        <v>0</v>
      </c>
      <c r="Z103" s="140">
        <f>IFERROR(VLOOKUP($B103,'ARTICULOS DE OF. ASEO Y CAFET.'!$B111:$AF257,25,0),"-")</f>
        <v>0</v>
      </c>
      <c r="AA103" s="140">
        <f>IFERROR(VLOOKUP($B103,'ARTICULOS DE OF. ASEO Y CAFET.'!$B111:$AF257,26,0),"-")</f>
        <v>0</v>
      </c>
      <c r="AB103" s="140">
        <f>IFERROR(VLOOKUP($B103,'ARTICULOS DE OF. ASEO Y CAFET.'!$B111:$AF257,27,0),"-")</f>
        <v>0</v>
      </c>
      <c r="AC103" s="140">
        <f>IFERROR(VLOOKUP($B103,'ARTICULOS DE OF. ASEO Y CAFET.'!$B111:$AF257,28,0),"-")</f>
        <v>0</v>
      </c>
      <c r="AD103" s="140">
        <f>IFERROR(VLOOKUP($B103,'ARTICULOS DE OF. ASEO Y CAFET.'!$B111:$AF257,29,0),"-")</f>
        <v>0</v>
      </c>
      <c r="AE103" s="140">
        <f>IFERROR(VLOOKUP($B103,'ARTICULOS DE OF. ASEO Y CAFET.'!$B111:$AF257,30,0),"-")</f>
        <v>0</v>
      </c>
      <c r="AF103" s="140">
        <f>IFERROR(VLOOKUP($B103,'ARTICULOS DE OF. ASEO Y CAFET.'!$B111:$AF257,31,0),"-")</f>
        <v>0</v>
      </c>
    </row>
    <row r="104" spans="1:32" s="71" customFormat="1" ht="26.25" customHeight="1" x14ac:dyDescent="0.2">
      <c r="A104" s="136">
        <f t="shared" si="1"/>
        <v>102</v>
      </c>
      <c r="B104" s="146" t="s">
        <v>69</v>
      </c>
      <c r="C104" s="137" t="s">
        <v>167</v>
      </c>
      <c r="D104" s="136" t="s">
        <v>427</v>
      </c>
      <c r="E104" s="138" t="s">
        <v>445</v>
      </c>
      <c r="F104" s="136" t="s">
        <v>28</v>
      </c>
      <c r="G104" s="139">
        <v>100</v>
      </c>
      <c r="H104" s="139">
        <f>'ARTICULOS DE OF. ASEO Y CAFET.'!$C$6</f>
        <v>0</v>
      </c>
      <c r="I104" s="139">
        <f>'ARTICULOS DE OF. ASEO Y CAFET.'!$C$7</f>
        <v>0</v>
      </c>
      <c r="J104" s="140">
        <f>IFERROR(VLOOKUP($B104,'ARTICULOS DE OF. ASEO Y CAFET.'!$B112:$AF258,9,0),"-")</f>
        <v>0</v>
      </c>
      <c r="K104" s="140">
        <f>IFERROR(VLOOKUP($B104,'ARTICULOS DE OF. ASEO Y CAFET.'!$B112:$AF258,10,0),"-")</f>
        <v>0</v>
      </c>
      <c r="L104" s="140">
        <f>IFERROR(VLOOKUP($B104,'ARTICULOS DE OF. ASEO Y CAFET.'!$B112:$AF258,11,0),"-")</f>
        <v>0</v>
      </c>
      <c r="M104" s="140">
        <f>IFERROR(VLOOKUP($B104,'ARTICULOS DE OF. ASEO Y CAFET.'!$B112:$AF258,12,0),"-")</f>
        <v>0</v>
      </c>
      <c r="N104" s="141">
        <f>IFERROR(VLOOKUP($B104,'ARTICULOS DE OF. ASEO Y CAFET.'!$B112:$AF258,13,0),"-")</f>
        <v>0</v>
      </c>
      <c r="O104" s="140">
        <f>IFERROR(VLOOKUP($B104,'ARTICULOS DE OF. ASEO Y CAFET.'!$B112:$AF258,14,0),"-")</f>
        <v>0</v>
      </c>
      <c r="P104" s="140">
        <f>IFERROR(VLOOKUP($B104,'ARTICULOS DE OF. ASEO Y CAFET.'!$B112:$AF258,15,0),"-")</f>
        <v>0</v>
      </c>
      <c r="Q104" s="141">
        <f>IFERROR(VLOOKUP($B104,'ARTICULOS DE OF. ASEO Y CAFET.'!$B112:$AF258,16,0),"-")</f>
        <v>0</v>
      </c>
      <c r="R104" s="142">
        <f>IFERROR(VLOOKUP($B104,'ARTICULOS DE OF. ASEO Y CAFET.'!$B112:$AF258,17,0),"-")</f>
        <v>0</v>
      </c>
      <c r="S104" s="141">
        <f>IFERROR(VLOOKUP($B104,'ARTICULOS DE OF. ASEO Y CAFET.'!$B112:$AF258,18,0),"-")</f>
        <v>0</v>
      </c>
      <c r="T104" s="141">
        <f>IFERROR(VLOOKUP($B104,'ARTICULOS DE OF. ASEO Y CAFET.'!$B112:$AF258,19,0),"-")</f>
        <v>0</v>
      </c>
      <c r="U104" s="141">
        <f>IFERROR(VLOOKUP($B104,'ARTICULOS DE OF. ASEO Y CAFET.'!$B112:$AF258,20,0),"-")</f>
        <v>0</v>
      </c>
      <c r="V104" s="140">
        <f>IFERROR(VLOOKUP($B104,'ARTICULOS DE OF. ASEO Y CAFET.'!$B112:$AF258,21,0),"-")</f>
        <v>0</v>
      </c>
      <c r="W104" s="142">
        <f>IFERROR(VLOOKUP($B104,'ARTICULOS DE OF. ASEO Y CAFET.'!$B112:$AF258,22,0),"-")</f>
        <v>0</v>
      </c>
      <c r="X104" s="142">
        <f>IFERROR(VLOOKUP($B104,'ARTICULOS DE OF. ASEO Y CAFET.'!$B112:$AF258,23,0),"-")</f>
        <v>0</v>
      </c>
      <c r="Y104" s="142">
        <f>IFERROR(VLOOKUP($B104,'ARTICULOS DE OF. ASEO Y CAFET.'!$B112:$AF258,24,0),"-")</f>
        <v>0</v>
      </c>
      <c r="Z104" s="140">
        <f>IFERROR(VLOOKUP($B104,'ARTICULOS DE OF. ASEO Y CAFET.'!$B112:$AF258,25,0),"-")</f>
        <v>0</v>
      </c>
      <c r="AA104" s="140">
        <f>IFERROR(VLOOKUP($B104,'ARTICULOS DE OF. ASEO Y CAFET.'!$B112:$AF258,26,0),"-")</f>
        <v>0</v>
      </c>
      <c r="AB104" s="140">
        <f>IFERROR(VLOOKUP($B104,'ARTICULOS DE OF. ASEO Y CAFET.'!$B112:$AF258,27,0),"-")</f>
        <v>0</v>
      </c>
      <c r="AC104" s="140">
        <f>IFERROR(VLOOKUP($B104,'ARTICULOS DE OF. ASEO Y CAFET.'!$B112:$AF258,28,0),"-")</f>
        <v>0</v>
      </c>
      <c r="AD104" s="140">
        <f>IFERROR(VLOOKUP($B104,'ARTICULOS DE OF. ASEO Y CAFET.'!$B112:$AF258,29,0),"-")</f>
        <v>0</v>
      </c>
      <c r="AE104" s="140">
        <f>IFERROR(VLOOKUP($B104,'ARTICULOS DE OF. ASEO Y CAFET.'!$B112:$AF258,30,0),"-")</f>
        <v>0</v>
      </c>
      <c r="AF104" s="140">
        <f>IFERROR(VLOOKUP($B104,'ARTICULOS DE OF. ASEO Y CAFET.'!$B112:$AF258,31,0),"-")</f>
        <v>0</v>
      </c>
    </row>
    <row r="105" spans="1:32" s="71" customFormat="1" ht="26.25" customHeight="1" x14ac:dyDescent="0.2">
      <c r="A105" s="136">
        <f t="shared" si="1"/>
        <v>103</v>
      </c>
      <c r="B105" s="146" t="s">
        <v>446</v>
      </c>
      <c r="C105" s="137" t="s">
        <v>447</v>
      </c>
      <c r="D105" s="136" t="s">
        <v>441</v>
      </c>
      <c r="E105" s="138" t="s">
        <v>448</v>
      </c>
      <c r="F105" s="136" t="s">
        <v>28</v>
      </c>
      <c r="G105" s="139">
        <v>50</v>
      </c>
      <c r="H105" s="139">
        <f>'ARTICULOS DE OF. ASEO Y CAFET.'!$C$6</f>
        <v>0</v>
      </c>
      <c r="I105" s="139">
        <f>'ARTICULOS DE OF. ASEO Y CAFET.'!$C$7</f>
        <v>0</v>
      </c>
      <c r="J105" s="140">
        <f>IFERROR(VLOOKUP($B105,'ARTICULOS DE OF. ASEO Y CAFET.'!$B113:$AF259,9,0),"-")</f>
        <v>0</v>
      </c>
      <c r="K105" s="140">
        <f>IFERROR(VLOOKUP($B105,'ARTICULOS DE OF. ASEO Y CAFET.'!$B113:$AF259,10,0),"-")</f>
        <v>0</v>
      </c>
      <c r="L105" s="140">
        <f>IFERROR(VLOOKUP($B105,'ARTICULOS DE OF. ASEO Y CAFET.'!$B113:$AF259,11,0),"-")</f>
        <v>0</v>
      </c>
      <c r="M105" s="140">
        <f>IFERROR(VLOOKUP($B105,'ARTICULOS DE OF. ASEO Y CAFET.'!$B113:$AF259,12,0),"-")</f>
        <v>0</v>
      </c>
      <c r="N105" s="141">
        <f>IFERROR(VLOOKUP($B105,'ARTICULOS DE OF. ASEO Y CAFET.'!$B113:$AF259,13,0),"-")</f>
        <v>0</v>
      </c>
      <c r="O105" s="140">
        <f>IFERROR(VLOOKUP($B105,'ARTICULOS DE OF. ASEO Y CAFET.'!$B113:$AF259,14,0),"-")</f>
        <v>0</v>
      </c>
      <c r="P105" s="140">
        <f>IFERROR(VLOOKUP($B105,'ARTICULOS DE OF. ASEO Y CAFET.'!$B113:$AF259,15,0),"-")</f>
        <v>0</v>
      </c>
      <c r="Q105" s="141">
        <f>IFERROR(VLOOKUP($B105,'ARTICULOS DE OF. ASEO Y CAFET.'!$B113:$AF259,16,0),"-")</f>
        <v>0</v>
      </c>
      <c r="R105" s="142">
        <f>IFERROR(VLOOKUP($B105,'ARTICULOS DE OF. ASEO Y CAFET.'!$B113:$AF259,17,0),"-")</f>
        <v>0</v>
      </c>
      <c r="S105" s="141">
        <f>IFERROR(VLOOKUP($B105,'ARTICULOS DE OF. ASEO Y CAFET.'!$B113:$AF259,18,0),"-")</f>
        <v>0</v>
      </c>
      <c r="T105" s="141">
        <f>IFERROR(VLOOKUP($B105,'ARTICULOS DE OF. ASEO Y CAFET.'!$B113:$AF259,19,0),"-")</f>
        <v>0</v>
      </c>
      <c r="U105" s="141">
        <f>IFERROR(VLOOKUP($B105,'ARTICULOS DE OF. ASEO Y CAFET.'!$B113:$AF259,20,0),"-")</f>
        <v>0</v>
      </c>
      <c r="V105" s="140">
        <f>IFERROR(VLOOKUP($B105,'ARTICULOS DE OF. ASEO Y CAFET.'!$B113:$AF259,21,0),"-")</f>
        <v>0</v>
      </c>
      <c r="W105" s="142">
        <f>IFERROR(VLOOKUP($B105,'ARTICULOS DE OF. ASEO Y CAFET.'!$B113:$AF259,22,0),"-")</f>
        <v>0</v>
      </c>
      <c r="X105" s="142">
        <f>IFERROR(VLOOKUP($B105,'ARTICULOS DE OF. ASEO Y CAFET.'!$B113:$AF259,23,0),"-")</f>
        <v>0</v>
      </c>
      <c r="Y105" s="142">
        <f>IFERROR(VLOOKUP($B105,'ARTICULOS DE OF. ASEO Y CAFET.'!$B113:$AF259,24,0),"-")</f>
        <v>0</v>
      </c>
      <c r="Z105" s="140">
        <f>IFERROR(VLOOKUP($B105,'ARTICULOS DE OF. ASEO Y CAFET.'!$B113:$AF259,25,0),"-")</f>
        <v>0</v>
      </c>
      <c r="AA105" s="140">
        <f>IFERROR(VLOOKUP($B105,'ARTICULOS DE OF. ASEO Y CAFET.'!$B113:$AF259,26,0),"-")</f>
        <v>0</v>
      </c>
      <c r="AB105" s="140">
        <f>IFERROR(VLOOKUP($B105,'ARTICULOS DE OF. ASEO Y CAFET.'!$B113:$AF259,27,0),"-")</f>
        <v>0</v>
      </c>
      <c r="AC105" s="140">
        <f>IFERROR(VLOOKUP($B105,'ARTICULOS DE OF. ASEO Y CAFET.'!$B113:$AF259,28,0),"-")</f>
        <v>0</v>
      </c>
      <c r="AD105" s="140">
        <f>IFERROR(VLOOKUP($B105,'ARTICULOS DE OF. ASEO Y CAFET.'!$B113:$AF259,29,0),"-")</f>
        <v>0</v>
      </c>
      <c r="AE105" s="140">
        <f>IFERROR(VLOOKUP($B105,'ARTICULOS DE OF. ASEO Y CAFET.'!$B113:$AF259,30,0),"-")</f>
        <v>0</v>
      </c>
      <c r="AF105" s="140">
        <f>IFERROR(VLOOKUP($B105,'ARTICULOS DE OF. ASEO Y CAFET.'!$B113:$AF259,31,0),"-")</f>
        <v>0</v>
      </c>
    </row>
    <row r="106" spans="1:32" s="71" customFormat="1" ht="26.25" customHeight="1" x14ac:dyDescent="0.2">
      <c r="A106" s="136">
        <f t="shared" si="1"/>
        <v>104</v>
      </c>
      <c r="B106" s="136" t="s">
        <v>32</v>
      </c>
      <c r="C106" s="137" t="s">
        <v>137</v>
      </c>
      <c r="D106" s="136" t="s">
        <v>284</v>
      </c>
      <c r="E106" s="138" t="s">
        <v>449</v>
      </c>
      <c r="F106" s="136" t="s">
        <v>28</v>
      </c>
      <c r="G106" s="136">
        <v>30</v>
      </c>
      <c r="H106" s="139">
        <f>'ARTICULOS DE OF. ASEO Y CAFET.'!$C$6</f>
        <v>0</v>
      </c>
      <c r="I106" s="139">
        <f>'ARTICULOS DE OF. ASEO Y CAFET.'!$C$7</f>
        <v>0</v>
      </c>
      <c r="J106" s="140">
        <f>IFERROR(VLOOKUP($B106,'ARTICULOS DE OF. ASEO Y CAFET.'!$B114:$AF260,9,0),"-")</f>
        <v>0</v>
      </c>
      <c r="K106" s="140">
        <f>IFERROR(VLOOKUP($B106,'ARTICULOS DE OF. ASEO Y CAFET.'!$B114:$AF260,10,0),"-")</f>
        <v>0</v>
      </c>
      <c r="L106" s="140">
        <f>IFERROR(VLOOKUP($B106,'ARTICULOS DE OF. ASEO Y CAFET.'!$B114:$AF260,11,0),"-")</f>
        <v>0</v>
      </c>
      <c r="M106" s="140">
        <f>IFERROR(VLOOKUP($B106,'ARTICULOS DE OF. ASEO Y CAFET.'!$B114:$AF260,12,0),"-")</f>
        <v>0</v>
      </c>
      <c r="N106" s="141">
        <f>IFERROR(VLOOKUP($B106,'ARTICULOS DE OF. ASEO Y CAFET.'!$B114:$AF260,13,0),"-")</f>
        <v>0</v>
      </c>
      <c r="O106" s="140">
        <f>IFERROR(VLOOKUP($B106,'ARTICULOS DE OF. ASEO Y CAFET.'!$B114:$AF260,14,0),"-")</f>
        <v>0</v>
      </c>
      <c r="P106" s="140">
        <f>IFERROR(VLOOKUP($B106,'ARTICULOS DE OF. ASEO Y CAFET.'!$B114:$AF260,15,0),"-")</f>
        <v>0</v>
      </c>
      <c r="Q106" s="141">
        <f>IFERROR(VLOOKUP($B106,'ARTICULOS DE OF. ASEO Y CAFET.'!$B114:$AF260,16,0),"-")</f>
        <v>0</v>
      </c>
      <c r="R106" s="142">
        <f>IFERROR(VLOOKUP($B106,'ARTICULOS DE OF. ASEO Y CAFET.'!$B114:$AF260,17,0),"-")</f>
        <v>0</v>
      </c>
      <c r="S106" s="141">
        <f>IFERROR(VLOOKUP($B106,'ARTICULOS DE OF. ASEO Y CAFET.'!$B114:$AF260,18,0),"-")</f>
        <v>0</v>
      </c>
      <c r="T106" s="141">
        <f>IFERROR(VLOOKUP($B106,'ARTICULOS DE OF. ASEO Y CAFET.'!$B114:$AF260,19,0),"-")</f>
        <v>0</v>
      </c>
      <c r="U106" s="141">
        <f>IFERROR(VLOOKUP($B106,'ARTICULOS DE OF. ASEO Y CAFET.'!$B114:$AF260,20,0),"-")</f>
        <v>0</v>
      </c>
      <c r="V106" s="140">
        <f>IFERROR(VLOOKUP($B106,'ARTICULOS DE OF. ASEO Y CAFET.'!$B114:$AF260,21,0),"-")</f>
        <v>0</v>
      </c>
      <c r="W106" s="142">
        <f>IFERROR(VLOOKUP($B106,'ARTICULOS DE OF. ASEO Y CAFET.'!$B114:$AF260,22,0),"-")</f>
        <v>0</v>
      </c>
      <c r="X106" s="142">
        <f>IFERROR(VLOOKUP($B106,'ARTICULOS DE OF. ASEO Y CAFET.'!$B114:$AF260,23,0),"-")</f>
        <v>0</v>
      </c>
      <c r="Y106" s="142">
        <f>IFERROR(VLOOKUP($B106,'ARTICULOS DE OF. ASEO Y CAFET.'!$B114:$AF260,24,0),"-")</f>
        <v>0</v>
      </c>
      <c r="Z106" s="140">
        <f>IFERROR(VLOOKUP($B106,'ARTICULOS DE OF. ASEO Y CAFET.'!$B114:$AF260,25,0),"-")</f>
        <v>0</v>
      </c>
      <c r="AA106" s="140">
        <f>IFERROR(VLOOKUP($B106,'ARTICULOS DE OF. ASEO Y CAFET.'!$B114:$AF260,26,0),"-")</f>
        <v>0</v>
      </c>
      <c r="AB106" s="140">
        <f>IFERROR(VLOOKUP($B106,'ARTICULOS DE OF. ASEO Y CAFET.'!$B114:$AF260,27,0),"-")</f>
        <v>0</v>
      </c>
      <c r="AC106" s="140">
        <f>IFERROR(VLOOKUP($B106,'ARTICULOS DE OF. ASEO Y CAFET.'!$B114:$AF260,28,0),"-")</f>
        <v>0</v>
      </c>
      <c r="AD106" s="140">
        <f>IFERROR(VLOOKUP($B106,'ARTICULOS DE OF. ASEO Y CAFET.'!$B114:$AF260,29,0),"-")</f>
        <v>0</v>
      </c>
      <c r="AE106" s="140">
        <f>IFERROR(VLOOKUP($B106,'ARTICULOS DE OF. ASEO Y CAFET.'!$B114:$AF260,30,0),"-")</f>
        <v>0</v>
      </c>
      <c r="AF106" s="140">
        <f>IFERROR(VLOOKUP($B106,'ARTICULOS DE OF. ASEO Y CAFET.'!$B114:$AF260,31,0),"-")</f>
        <v>0</v>
      </c>
    </row>
    <row r="107" spans="1:32" s="71" customFormat="1" ht="26.25" customHeight="1" x14ac:dyDescent="0.2">
      <c r="A107" s="136">
        <f t="shared" si="1"/>
        <v>105</v>
      </c>
      <c r="B107" s="136" t="s">
        <v>81</v>
      </c>
      <c r="C107" s="137" t="s">
        <v>177</v>
      </c>
      <c r="D107" s="136" t="s">
        <v>450</v>
      </c>
      <c r="E107" s="143" t="s">
        <v>451</v>
      </c>
      <c r="F107" s="136" t="s">
        <v>28</v>
      </c>
      <c r="G107" s="139">
        <v>700</v>
      </c>
      <c r="H107" s="139">
        <f>'ARTICULOS DE OF. ASEO Y CAFET.'!$C$6</f>
        <v>0</v>
      </c>
      <c r="I107" s="139">
        <f>'ARTICULOS DE OF. ASEO Y CAFET.'!$C$7</f>
        <v>0</v>
      </c>
      <c r="J107" s="140">
        <f>IFERROR(VLOOKUP($B107,'ARTICULOS DE OF. ASEO Y CAFET.'!$B115:$AF261,9,0),"-")</f>
        <v>0</v>
      </c>
      <c r="K107" s="140">
        <f>IFERROR(VLOOKUP($B107,'ARTICULOS DE OF. ASEO Y CAFET.'!$B115:$AF261,10,0),"-")</f>
        <v>0</v>
      </c>
      <c r="L107" s="140">
        <f>IFERROR(VLOOKUP($B107,'ARTICULOS DE OF. ASEO Y CAFET.'!$B115:$AF261,11,0),"-")</f>
        <v>0</v>
      </c>
      <c r="M107" s="140">
        <f>IFERROR(VLOOKUP($B107,'ARTICULOS DE OF. ASEO Y CAFET.'!$B115:$AF261,12,0),"-")</f>
        <v>0</v>
      </c>
      <c r="N107" s="141">
        <f>IFERROR(VLOOKUP($B107,'ARTICULOS DE OF. ASEO Y CAFET.'!$B115:$AF261,13,0),"-")</f>
        <v>0</v>
      </c>
      <c r="O107" s="140">
        <f>IFERROR(VLOOKUP($B107,'ARTICULOS DE OF. ASEO Y CAFET.'!$B115:$AF261,14,0),"-")</f>
        <v>0</v>
      </c>
      <c r="P107" s="140">
        <f>IFERROR(VLOOKUP($B107,'ARTICULOS DE OF. ASEO Y CAFET.'!$B115:$AF261,15,0),"-")</f>
        <v>0</v>
      </c>
      <c r="Q107" s="141">
        <f>IFERROR(VLOOKUP($B107,'ARTICULOS DE OF. ASEO Y CAFET.'!$B115:$AF261,16,0),"-")</f>
        <v>0</v>
      </c>
      <c r="R107" s="142">
        <f>IFERROR(VLOOKUP($B107,'ARTICULOS DE OF. ASEO Y CAFET.'!$B115:$AF261,17,0),"-")</f>
        <v>0</v>
      </c>
      <c r="S107" s="141">
        <f>IFERROR(VLOOKUP($B107,'ARTICULOS DE OF. ASEO Y CAFET.'!$B115:$AF261,18,0),"-")</f>
        <v>0</v>
      </c>
      <c r="T107" s="141">
        <f>IFERROR(VLOOKUP($B107,'ARTICULOS DE OF. ASEO Y CAFET.'!$B115:$AF261,19,0),"-")</f>
        <v>0</v>
      </c>
      <c r="U107" s="141">
        <f>IFERROR(VLOOKUP($B107,'ARTICULOS DE OF. ASEO Y CAFET.'!$B115:$AF261,20,0),"-")</f>
        <v>0</v>
      </c>
      <c r="V107" s="140">
        <f>IFERROR(VLOOKUP($B107,'ARTICULOS DE OF. ASEO Y CAFET.'!$B115:$AF261,21,0),"-")</f>
        <v>0</v>
      </c>
      <c r="W107" s="142">
        <f>IFERROR(VLOOKUP($B107,'ARTICULOS DE OF. ASEO Y CAFET.'!$B115:$AF261,22,0),"-")</f>
        <v>0</v>
      </c>
      <c r="X107" s="142">
        <f>IFERROR(VLOOKUP($B107,'ARTICULOS DE OF. ASEO Y CAFET.'!$B115:$AF261,23,0),"-")</f>
        <v>0</v>
      </c>
      <c r="Y107" s="142">
        <f>IFERROR(VLOOKUP($B107,'ARTICULOS DE OF. ASEO Y CAFET.'!$B115:$AF261,24,0),"-")</f>
        <v>0</v>
      </c>
      <c r="Z107" s="140">
        <f>IFERROR(VLOOKUP($B107,'ARTICULOS DE OF. ASEO Y CAFET.'!$B115:$AF261,25,0),"-")</f>
        <v>0</v>
      </c>
      <c r="AA107" s="140">
        <f>IFERROR(VLOOKUP($B107,'ARTICULOS DE OF. ASEO Y CAFET.'!$B115:$AF261,26,0),"-")</f>
        <v>0</v>
      </c>
      <c r="AB107" s="140">
        <f>IFERROR(VLOOKUP($B107,'ARTICULOS DE OF. ASEO Y CAFET.'!$B115:$AF261,27,0),"-")</f>
        <v>0</v>
      </c>
      <c r="AC107" s="140">
        <f>IFERROR(VLOOKUP($B107,'ARTICULOS DE OF. ASEO Y CAFET.'!$B115:$AF261,28,0),"-")</f>
        <v>0</v>
      </c>
      <c r="AD107" s="140">
        <f>IFERROR(VLOOKUP($B107,'ARTICULOS DE OF. ASEO Y CAFET.'!$B115:$AF261,29,0),"-")</f>
        <v>0</v>
      </c>
      <c r="AE107" s="140">
        <f>IFERROR(VLOOKUP($B107,'ARTICULOS DE OF. ASEO Y CAFET.'!$B115:$AF261,30,0),"-")</f>
        <v>0</v>
      </c>
      <c r="AF107" s="140">
        <f>IFERROR(VLOOKUP($B107,'ARTICULOS DE OF. ASEO Y CAFET.'!$B115:$AF261,31,0),"-")</f>
        <v>0</v>
      </c>
    </row>
    <row r="108" spans="1:32" s="71" customFormat="1" ht="26.25" customHeight="1" x14ac:dyDescent="0.2">
      <c r="A108" s="136">
        <f t="shared" si="1"/>
        <v>106</v>
      </c>
      <c r="B108" s="136" t="s">
        <v>82</v>
      </c>
      <c r="C108" s="137" t="s">
        <v>178</v>
      </c>
      <c r="D108" s="136" t="s">
        <v>453</v>
      </c>
      <c r="E108" s="143" t="s">
        <v>454</v>
      </c>
      <c r="F108" s="136" t="s">
        <v>28</v>
      </c>
      <c r="G108" s="139">
        <v>400</v>
      </c>
      <c r="H108" s="139">
        <f>'ARTICULOS DE OF. ASEO Y CAFET.'!$C$6</f>
        <v>0</v>
      </c>
      <c r="I108" s="139">
        <f>'ARTICULOS DE OF. ASEO Y CAFET.'!$C$7</f>
        <v>0</v>
      </c>
      <c r="J108" s="140">
        <f>IFERROR(VLOOKUP($B108,'ARTICULOS DE OF. ASEO Y CAFET.'!$B116:$AF262,9,0),"-")</f>
        <v>0</v>
      </c>
      <c r="K108" s="140">
        <f>IFERROR(VLOOKUP($B108,'ARTICULOS DE OF. ASEO Y CAFET.'!$B116:$AF262,10,0),"-")</f>
        <v>0</v>
      </c>
      <c r="L108" s="140">
        <f>IFERROR(VLOOKUP($B108,'ARTICULOS DE OF. ASEO Y CAFET.'!$B116:$AF262,11,0),"-")</f>
        <v>0</v>
      </c>
      <c r="M108" s="140">
        <f>IFERROR(VLOOKUP($B108,'ARTICULOS DE OF. ASEO Y CAFET.'!$B116:$AF262,12,0),"-")</f>
        <v>0</v>
      </c>
      <c r="N108" s="141">
        <f>IFERROR(VLOOKUP($B108,'ARTICULOS DE OF. ASEO Y CAFET.'!$B116:$AF262,13,0),"-")</f>
        <v>0</v>
      </c>
      <c r="O108" s="140">
        <f>IFERROR(VLOOKUP($B108,'ARTICULOS DE OF. ASEO Y CAFET.'!$B116:$AF262,14,0),"-")</f>
        <v>0</v>
      </c>
      <c r="P108" s="140">
        <f>IFERROR(VLOOKUP($B108,'ARTICULOS DE OF. ASEO Y CAFET.'!$B116:$AF262,15,0),"-")</f>
        <v>0</v>
      </c>
      <c r="Q108" s="141">
        <f>IFERROR(VLOOKUP($B108,'ARTICULOS DE OF. ASEO Y CAFET.'!$B116:$AF262,16,0),"-")</f>
        <v>0</v>
      </c>
      <c r="R108" s="142">
        <f>IFERROR(VLOOKUP($B108,'ARTICULOS DE OF. ASEO Y CAFET.'!$B116:$AF262,17,0),"-")</f>
        <v>0</v>
      </c>
      <c r="S108" s="141">
        <f>IFERROR(VLOOKUP($B108,'ARTICULOS DE OF. ASEO Y CAFET.'!$B116:$AF262,18,0),"-")</f>
        <v>0</v>
      </c>
      <c r="T108" s="141">
        <f>IFERROR(VLOOKUP($B108,'ARTICULOS DE OF. ASEO Y CAFET.'!$B116:$AF262,19,0),"-")</f>
        <v>0</v>
      </c>
      <c r="U108" s="141">
        <f>IFERROR(VLOOKUP($B108,'ARTICULOS DE OF. ASEO Y CAFET.'!$B116:$AF262,20,0),"-")</f>
        <v>0</v>
      </c>
      <c r="V108" s="140">
        <f>IFERROR(VLOOKUP($B108,'ARTICULOS DE OF. ASEO Y CAFET.'!$B116:$AF262,21,0),"-")</f>
        <v>0</v>
      </c>
      <c r="W108" s="142">
        <f>IFERROR(VLOOKUP($B108,'ARTICULOS DE OF. ASEO Y CAFET.'!$B116:$AF262,22,0),"-")</f>
        <v>0</v>
      </c>
      <c r="X108" s="142">
        <f>IFERROR(VLOOKUP($B108,'ARTICULOS DE OF. ASEO Y CAFET.'!$B116:$AF262,23,0),"-")</f>
        <v>0</v>
      </c>
      <c r="Y108" s="142">
        <f>IFERROR(VLOOKUP($B108,'ARTICULOS DE OF. ASEO Y CAFET.'!$B116:$AF262,24,0),"-")</f>
        <v>0</v>
      </c>
      <c r="Z108" s="140">
        <f>IFERROR(VLOOKUP($B108,'ARTICULOS DE OF. ASEO Y CAFET.'!$B116:$AF262,25,0),"-")</f>
        <v>0</v>
      </c>
      <c r="AA108" s="140">
        <f>IFERROR(VLOOKUP($B108,'ARTICULOS DE OF. ASEO Y CAFET.'!$B116:$AF262,26,0),"-")</f>
        <v>0</v>
      </c>
      <c r="AB108" s="140">
        <f>IFERROR(VLOOKUP($B108,'ARTICULOS DE OF. ASEO Y CAFET.'!$B116:$AF262,27,0),"-")</f>
        <v>0</v>
      </c>
      <c r="AC108" s="140">
        <f>IFERROR(VLOOKUP($B108,'ARTICULOS DE OF. ASEO Y CAFET.'!$B116:$AF262,28,0),"-")</f>
        <v>0</v>
      </c>
      <c r="AD108" s="140">
        <f>IFERROR(VLOOKUP($B108,'ARTICULOS DE OF. ASEO Y CAFET.'!$B116:$AF262,29,0),"-")</f>
        <v>0</v>
      </c>
      <c r="AE108" s="140">
        <f>IFERROR(VLOOKUP($B108,'ARTICULOS DE OF. ASEO Y CAFET.'!$B116:$AF262,30,0),"-")</f>
        <v>0</v>
      </c>
      <c r="AF108" s="140">
        <f>IFERROR(VLOOKUP($B108,'ARTICULOS DE OF. ASEO Y CAFET.'!$B116:$AF262,31,0),"-")</f>
        <v>0</v>
      </c>
    </row>
    <row r="109" spans="1:32" s="71" customFormat="1" ht="26.25" customHeight="1" x14ac:dyDescent="0.2">
      <c r="A109" s="136">
        <f t="shared" si="1"/>
        <v>107</v>
      </c>
      <c r="B109" s="136" t="s">
        <v>83</v>
      </c>
      <c r="C109" s="137" t="s">
        <v>179</v>
      </c>
      <c r="D109" s="136" t="s">
        <v>455</v>
      </c>
      <c r="E109" s="143" t="s">
        <v>456</v>
      </c>
      <c r="F109" s="136" t="s">
        <v>28</v>
      </c>
      <c r="G109" s="139">
        <v>100</v>
      </c>
      <c r="H109" s="139">
        <f>'ARTICULOS DE OF. ASEO Y CAFET.'!$C$6</f>
        <v>0</v>
      </c>
      <c r="I109" s="139">
        <f>'ARTICULOS DE OF. ASEO Y CAFET.'!$C$7</f>
        <v>0</v>
      </c>
      <c r="J109" s="140">
        <f>IFERROR(VLOOKUP($B109,'ARTICULOS DE OF. ASEO Y CAFET.'!$B117:$AF263,9,0),"-")</f>
        <v>0</v>
      </c>
      <c r="K109" s="140">
        <f>IFERROR(VLOOKUP($B109,'ARTICULOS DE OF. ASEO Y CAFET.'!$B117:$AF263,10,0),"-")</f>
        <v>0</v>
      </c>
      <c r="L109" s="140">
        <f>IFERROR(VLOOKUP($B109,'ARTICULOS DE OF. ASEO Y CAFET.'!$B117:$AF263,11,0),"-")</f>
        <v>0</v>
      </c>
      <c r="M109" s="140">
        <f>IFERROR(VLOOKUP($B109,'ARTICULOS DE OF. ASEO Y CAFET.'!$B117:$AF263,12,0),"-")</f>
        <v>0</v>
      </c>
      <c r="N109" s="141">
        <f>IFERROR(VLOOKUP($B109,'ARTICULOS DE OF. ASEO Y CAFET.'!$B117:$AF263,13,0),"-")</f>
        <v>0</v>
      </c>
      <c r="O109" s="140">
        <f>IFERROR(VLOOKUP($B109,'ARTICULOS DE OF. ASEO Y CAFET.'!$B117:$AF263,14,0),"-")</f>
        <v>0</v>
      </c>
      <c r="P109" s="140">
        <f>IFERROR(VLOOKUP($B109,'ARTICULOS DE OF. ASEO Y CAFET.'!$B117:$AF263,15,0),"-")</f>
        <v>0</v>
      </c>
      <c r="Q109" s="141">
        <f>IFERROR(VLOOKUP($B109,'ARTICULOS DE OF. ASEO Y CAFET.'!$B117:$AF263,16,0),"-")</f>
        <v>0</v>
      </c>
      <c r="R109" s="142">
        <f>IFERROR(VLOOKUP($B109,'ARTICULOS DE OF. ASEO Y CAFET.'!$B117:$AF263,17,0),"-")</f>
        <v>0</v>
      </c>
      <c r="S109" s="141">
        <f>IFERROR(VLOOKUP($B109,'ARTICULOS DE OF. ASEO Y CAFET.'!$B117:$AF263,18,0),"-")</f>
        <v>0</v>
      </c>
      <c r="T109" s="141">
        <f>IFERROR(VLOOKUP($B109,'ARTICULOS DE OF. ASEO Y CAFET.'!$B117:$AF263,19,0),"-")</f>
        <v>0</v>
      </c>
      <c r="U109" s="141">
        <f>IFERROR(VLOOKUP($B109,'ARTICULOS DE OF. ASEO Y CAFET.'!$B117:$AF263,20,0),"-")</f>
        <v>0</v>
      </c>
      <c r="V109" s="140">
        <f>IFERROR(VLOOKUP($B109,'ARTICULOS DE OF. ASEO Y CAFET.'!$B117:$AF263,21,0),"-")</f>
        <v>0</v>
      </c>
      <c r="W109" s="142">
        <f>IFERROR(VLOOKUP($B109,'ARTICULOS DE OF. ASEO Y CAFET.'!$B117:$AF263,22,0),"-")</f>
        <v>0</v>
      </c>
      <c r="X109" s="142">
        <f>IFERROR(VLOOKUP($B109,'ARTICULOS DE OF. ASEO Y CAFET.'!$B117:$AF263,23,0),"-")</f>
        <v>0</v>
      </c>
      <c r="Y109" s="142">
        <f>IFERROR(VLOOKUP($B109,'ARTICULOS DE OF. ASEO Y CAFET.'!$B117:$AF263,24,0),"-")</f>
        <v>0</v>
      </c>
      <c r="Z109" s="140">
        <f>IFERROR(VLOOKUP($B109,'ARTICULOS DE OF. ASEO Y CAFET.'!$B117:$AF263,25,0),"-")</f>
        <v>0</v>
      </c>
      <c r="AA109" s="140">
        <f>IFERROR(VLOOKUP($B109,'ARTICULOS DE OF. ASEO Y CAFET.'!$B117:$AF263,26,0),"-")</f>
        <v>0</v>
      </c>
      <c r="AB109" s="140">
        <f>IFERROR(VLOOKUP($B109,'ARTICULOS DE OF. ASEO Y CAFET.'!$B117:$AF263,27,0),"-")</f>
        <v>0</v>
      </c>
      <c r="AC109" s="140">
        <f>IFERROR(VLOOKUP($B109,'ARTICULOS DE OF. ASEO Y CAFET.'!$B117:$AF263,28,0),"-")</f>
        <v>0</v>
      </c>
      <c r="AD109" s="140">
        <f>IFERROR(VLOOKUP($B109,'ARTICULOS DE OF. ASEO Y CAFET.'!$B117:$AF263,29,0),"-")</f>
        <v>0</v>
      </c>
      <c r="AE109" s="140">
        <f>IFERROR(VLOOKUP($B109,'ARTICULOS DE OF. ASEO Y CAFET.'!$B117:$AF263,30,0),"-")</f>
        <v>0</v>
      </c>
      <c r="AF109" s="140">
        <f>IFERROR(VLOOKUP($B109,'ARTICULOS DE OF. ASEO Y CAFET.'!$B117:$AF263,31,0),"-")</f>
        <v>0</v>
      </c>
    </row>
    <row r="110" spans="1:32" s="71" customFormat="1" ht="26.25" customHeight="1" x14ac:dyDescent="0.2">
      <c r="A110" s="136">
        <f t="shared" si="1"/>
        <v>108</v>
      </c>
      <c r="B110" s="136" t="s">
        <v>271</v>
      </c>
      <c r="C110" s="137" t="s">
        <v>272</v>
      </c>
      <c r="D110" s="136" t="s">
        <v>455</v>
      </c>
      <c r="E110" s="138" t="s">
        <v>457</v>
      </c>
      <c r="F110" s="136" t="s">
        <v>28</v>
      </c>
      <c r="G110" s="139">
        <v>700</v>
      </c>
      <c r="H110" s="139">
        <f>'ARTICULOS DE OF. ASEO Y CAFET.'!$C$6</f>
        <v>0</v>
      </c>
      <c r="I110" s="139">
        <f>'ARTICULOS DE OF. ASEO Y CAFET.'!$C$7</f>
        <v>0</v>
      </c>
      <c r="J110" s="140">
        <f>IFERROR(VLOOKUP($B110,'ARTICULOS DE OF. ASEO Y CAFET.'!$B118:$AF264,9,0),"-")</f>
        <v>0</v>
      </c>
      <c r="K110" s="140">
        <f>IFERROR(VLOOKUP($B110,'ARTICULOS DE OF. ASEO Y CAFET.'!$B118:$AF264,10,0),"-")</f>
        <v>0</v>
      </c>
      <c r="L110" s="140">
        <f>IFERROR(VLOOKUP($B110,'ARTICULOS DE OF. ASEO Y CAFET.'!$B118:$AF264,11,0),"-")</f>
        <v>0</v>
      </c>
      <c r="M110" s="140">
        <f>IFERROR(VLOOKUP($B110,'ARTICULOS DE OF. ASEO Y CAFET.'!$B118:$AF264,12,0),"-")</f>
        <v>0</v>
      </c>
      <c r="N110" s="141">
        <f>IFERROR(VLOOKUP($B110,'ARTICULOS DE OF. ASEO Y CAFET.'!$B118:$AF264,13,0),"-")</f>
        <v>0</v>
      </c>
      <c r="O110" s="140">
        <f>IFERROR(VLOOKUP($B110,'ARTICULOS DE OF. ASEO Y CAFET.'!$B118:$AF264,14,0),"-")</f>
        <v>0</v>
      </c>
      <c r="P110" s="140">
        <f>IFERROR(VLOOKUP($B110,'ARTICULOS DE OF. ASEO Y CAFET.'!$B118:$AF264,15,0),"-")</f>
        <v>0</v>
      </c>
      <c r="Q110" s="141">
        <f>IFERROR(VLOOKUP($B110,'ARTICULOS DE OF. ASEO Y CAFET.'!$B118:$AF264,16,0),"-")</f>
        <v>0</v>
      </c>
      <c r="R110" s="142">
        <f>IFERROR(VLOOKUP($B110,'ARTICULOS DE OF. ASEO Y CAFET.'!$B118:$AF264,17,0),"-")</f>
        <v>0</v>
      </c>
      <c r="S110" s="141">
        <f>IFERROR(VLOOKUP($B110,'ARTICULOS DE OF. ASEO Y CAFET.'!$B118:$AF264,18,0),"-")</f>
        <v>0</v>
      </c>
      <c r="T110" s="141">
        <f>IFERROR(VLOOKUP($B110,'ARTICULOS DE OF. ASEO Y CAFET.'!$B118:$AF264,19,0),"-")</f>
        <v>0</v>
      </c>
      <c r="U110" s="141">
        <f>IFERROR(VLOOKUP($B110,'ARTICULOS DE OF. ASEO Y CAFET.'!$B118:$AF264,20,0),"-")</f>
        <v>0</v>
      </c>
      <c r="V110" s="140">
        <f>IFERROR(VLOOKUP($B110,'ARTICULOS DE OF. ASEO Y CAFET.'!$B118:$AF264,21,0),"-")</f>
        <v>0</v>
      </c>
      <c r="W110" s="142">
        <f>IFERROR(VLOOKUP($B110,'ARTICULOS DE OF. ASEO Y CAFET.'!$B118:$AF264,22,0),"-")</f>
        <v>0</v>
      </c>
      <c r="X110" s="142">
        <f>IFERROR(VLOOKUP($B110,'ARTICULOS DE OF. ASEO Y CAFET.'!$B118:$AF264,23,0),"-")</f>
        <v>0</v>
      </c>
      <c r="Y110" s="142">
        <f>IFERROR(VLOOKUP($B110,'ARTICULOS DE OF. ASEO Y CAFET.'!$B118:$AF264,24,0),"-")</f>
        <v>0</v>
      </c>
      <c r="Z110" s="140">
        <f>IFERROR(VLOOKUP($B110,'ARTICULOS DE OF. ASEO Y CAFET.'!$B118:$AF264,25,0),"-")</f>
        <v>0</v>
      </c>
      <c r="AA110" s="140">
        <f>IFERROR(VLOOKUP($B110,'ARTICULOS DE OF. ASEO Y CAFET.'!$B118:$AF264,26,0),"-")</f>
        <v>0</v>
      </c>
      <c r="AB110" s="140">
        <f>IFERROR(VLOOKUP($B110,'ARTICULOS DE OF. ASEO Y CAFET.'!$B118:$AF264,27,0),"-")</f>
        <v>0</v>
      </c>
      <c r="AC110" s="140">
        <f>IFERROR(VLOOKUP($B110,'ARTICULOS DE OF. ASEO Y CAFET.'!$B118:$AF264,28,0),"-")</f>
        <v>0</v>
      </c>
      <c r="AD110" s="140">
        <f>IFERROR(VLOOKUP($B110,'ARTICULOS DE OF. ASEO Y CAFET.'!$B118:$AF264,29,0),"-")</f>
        <v>0</v>
      </c>
      <c r="AE110" s="140">
        <f>IFERROR(VLOOKUP($B110,'ARTICULOS DE OF. ASEO Y CAFET.'!$B118:$AF264,30,0),"-")</f>
        <v>0</v>
      </c>
      <c r="AF110" s="140">
        <f>IFERROR(VLOOKUP($B110,'ARTICULOS DE OF. ASEO Y CAFET.'!$B118:$AF264,31,0),"-")</f>
        <v>0</v>
      </c>
    </row>
    <row r="111" spans="1:32" s="71" customFormat="1" ht="26.25" customHeight="1" x14ac:dyDescent="0.2">
      <c r="A111" s="136">
        <f t="shared" si="1"/>
        <v>109</v>
      </c>
      <c r="B111" s="136" t="s">
        <v>273</v>
      </c>
      <c r="C111" s="137" t="s">
        <v>274</v>
      </c>
      <c r="D111" s="136" t="s">
        <v>455</v>
      </c>
      <c r="E111" s="138" t="s">
        <v>458</v>
      </c>
      <c r="F111" s="136" t="s">
        <v>28</v>
      </c>
      <c r="G111" s="139">
        <v>40</v>
      </c>
      <c r="H111" s="139">
        <f>'ARTICULOS DE OF. ASEO Y CAFET.'!$C$6</f>
        <v>0</v>
      </c>
      <c r="I111" s="139">
        <f>'ARTICULOS DE OF. ASEO Y CAFET.'!$C$7</f>
        <v>0</v>
      </c>
      <c r="J111" s="140">
        <f>IFERROR(VLOOKUP($B111,'ARTICULOS DE OF. ASEO Y CAFET.'!$B119:$AF265,9,0),"-")</f>
        <v>0</v>
      </c>
      <c r="K111" s="140">
        <f>IFERROR(VLOOKUP($B111,'ARTICULOS DE OF. ASEO Y CAFET.'!$B119:$AF265,10,0),"-")</f>
        <v>0</v>
      </c>
      <c r="L111" s="140">
        <f>IFERROR(VLOOKUP($B111,'ARTICULOS DE OF. ASEO Y CAFET.'!$B119:$AF265,11,0),"-")</f>
        <v>0</v>
      </c>
      <c r="M111" s="140">
        <f>IFERROR(VLOOKUP($B111,'ARTICULOS DE OF. ASEO Y CAFET.'!$B119:$AF265,12,0),"-")</f>
        <v>0</v>
      </c>
      <c r="N111" s="141">
        <f>IFERROR(VLOOKUP($B111,'ARTICULOS DE OF. ASEO Y CAFET.'!$B119:$AF265,13,0),"-")</f>
        <v>0</v>
      </c>
      <c r="O111" s="140">
        <f>IFERROR(VLOOKUP($B111,'ARTICULOS DE OF. ASEO Y CAFET.'!$B119:$AF265,14,0),"-")</f>
        <v>0</v>
      </c>
      <c r="P111" s="140">
        <f>IFERROR(VLOOKUP($B111,'ARTICULOS DE OF. ASEO Y CAFET.'!$B119:$AF265,15,0),"-")</f>
        <v>0</v>
      </c>
      <c r="Q111" s="141">
        <f>IFERROR(VLOOKUP($B111,'ARTICULOS DE OF. ASEO Y CAFET.'!$B119:$AF265,16,0),"-")</f>
        <v>0</v>
      </c>
      <c r="R111" s="142">
        <f>IFERROR(VLOOKUP($B111,'ARTICULOS DE OF. ASEO Y CAFET.'!$B119:$AF265,17,0),"-")</f>
        <v>0</v>
      </c>
      <c r="S111" s="141">
        <f>IFERROR(VLOOKUP($B111,'ARTICULOS DE OF. ASEO Y CAFET.'!$B119:$AF265,18,0),"-")</f>
        <v>0</v>
      </c>
      <c r="T111" s="141">
        <f>IFERROR(VLOOKUP($B111,'ARTICULOS DE OF. ASEO Y CAFET.'!$B119:$AF265,19,0),"-")</f>
        <v>0</v>
      </c>
      <c r="U111" s="141">
        <f>IFERROR(VLOOKUP($B111,'ARTICULOS DE OF. ASEO Y CAFET.'!$B119:$AF265,20,0),"-")</f>
        <v>0</v>
      </c>
      <c r="V111" s="140">
        <f>IFERROR(VLOOKUP($B111,'ARTICULOS DE OF. ASEO Y CAFET.'!$B119:$AF265,21,0),"-")</f>
        <v>0</v>
      </c>
      <c r="W111" s="142">
        <f>IFERROR(VLOOKUP($B111,'ARTICULOS DE OF. ASEO Y CAFET.'!$B119:$AF265,22,0),"-")</f>
        <v>0</v>
      </c>
      <c r="X111" s="142">
        <f>IFERROR(VLOOKUP($B111,'ARTICULOS DE OF. ASEO Y CAFET.'!$B119:$AF265,23,0),"-")</f>
        <v>0</v>
      </c>
      <c r="Y111" s="142">
        <f>IFERROR(VLOOKUP($B111,'ARTICULOS DE OF. ASEO Y CAFET.'!$B119:$AF265,24,0),"-")</f>
        <v>0</v>
      </c>
      <c r="Z111" s="140">
        <f>IFERROR(VLOOKUP($B111,'ARTICULOS DE OF. ASEO Y CAFET.'!$B119:$AF265,25,0),"-")</f>
        <v>0</v>
      </c>
      <c r="AA111" s="140">
        <f>IFERROR(VLOOKUP($B111,'ARTICULOS DE OF. ASEO Y CAFET.'!$B119:$AF265,26,0),"-")</f>
        <v>0</v>
      </c>
      <c r="AB111" s="140">
        <f>IFERROR(VLOOKUP($B111,'ARTICULOS DE OF. ASEO Y CAFET.'!$B119:$AF265,27,0),"-")</f>
        <v>0</v>
      </c>
      <c r="AC111" s="140">
        <f>IFERROR(VLOOKUP($B111,'ARTICULOS DE OF. ASEO Y CAFET.'!$B119:$AF265,28,0),"-")</f>
        <v>0</v>
      </c>
      <c r="AD111" s="140">
        <f>IFERROR(VLOOKUP($B111,'ARTICULOS DE OF. ASEO Y CAFET.'!$B119:$AF265,29,0),"-")</f>
        <v>0</v>
      </c>
      <c r="AE111" s="140">
        <f>IFERROR(VLOOKUP($B111,'ARTICULOS DE OF. ASEO Y CAFET.'!$B119:$AF265,30,0),"-")</f>
        <v>0</v>
      </c>
      <c r="AF111" s="140">
        <f>IFERROR(VLOOKUP($B111,'ARTICULOS DE OF. ASEO Y CAFET.'!$B119:$AF265,31,0),"-")</f>
        <v>0</v>
      </c>
    </row>
    <row r="112" spans="1:32" s="71" customFormat="1" ht="26.25" customHeight="1" x14ac:dyDescent="0.2">
      <c r="A112" s="136">
        <f t="shared" si="1"/>
        <v>110</v>
      </c>
      <c r="B112" s="136" t="s">
        <v>84</v>
      </c>
      <c r="C112" s="137" t="s">
        <v>180</v>
      </c>
      <c r="D112" s="136" t="s">
        <v>455</v>
      </c>
      <c r="E112" s="138" t="s">
        <v>459</v>
      </c>
      <c r="F112" s="136" t="s">
        <v>28</v>
      </c>
      <c r="G112" s="139">
        <v>200</v>
      </c>
      <c r="H112" s="139">
        <f>'ARTICULOS DE OF. ASEO Y CAFET.'!$C$6</f>
        <v>0</v>
      </c>
      <c r="I112" s="139">
        <f>'ARTICULOS DE OF. ASEO Y CAFET.'!$C$7</f>
        <v>0</v>
      </c>
      <c r="J112" s="140">
        <f>IFERROR(VLOOKUP($B112,'ARTICULOS DE OF. ASEO Y CAFET.'!$B120:$AF266,9,0),"-")</f>
        <v>0</v>
      </c>
      <c r="K112" s="140">
        <f>IFERROR(VLOOKUP($B112,'ARTICULOS DE OF. ASEO Y CAFET.'!$B120:$AF266,10,0),"-")</f>
        <v>0</v>
      </c>
      <c r="L112" s="140">
        <f>IFERROR(VLOOKUP($B112,'ARTICULOS DE OF. ASEO Y CAFET.'!$B120:$AF266,11,0),"-")</f>
        <v>0</v>
      </c>
      <c r="M112" s="140">
        <f>IFERROR(VLOOKUP($B112,'ARTICULOS DE OF. ASEO Y CAFET.'!$B120:$AF266,12,0),"-")</f>
        <v>0</v>
      </c>
      <c r="N112" s="141">
        <f>IFERROR(VLOOKUP($B112,'ARTICULOS DE OF. ASEO Y CAFET.'!$B120:$AF266,13,0),"-")</f>
        <v>0</v>
      </c>
      <c r="O112" s="140">
        <f>IFERROR(VLOOKUP($B112,'ARTICULOS DE OF. ASEO Y CAFET.'!$B120:$AF266,14,0),"-")</f>
        <v>0</v>
      </c>
      <c r="P112" s="140">
        <f>IFERROR(VLOOKUP($B112,'ARTICULOS DE OF. ASEO Y CAFET.'!$B120:$AF266,15,0),"-")</f>
        <v>0</v>
      </c>
      <c r="Q112" s="141">
        <f>IFERROR(VLOOKUP($B112,'ARTICULOS DE OF. ASEO Y CAFET.'!$B120:$AF266,16,0),"-")</f>
        <v>0</v>
      </c>
      <c r="R112" s="142">
        <f>IFERROR(VLOOKUP($B112,'ARTICULOS DE OF. ASEO Y CAFET.'!$B120:$AF266,17,0),"-")</f>
        <v>0</v>
      </c>
      <c r="S112" s="141">
        <f>IFERROR(VLOOKUP($B112,'ARTICULOS DE OF. ASEO Y CAFET.'!$B120:$AF266,18,0),"-")</f>
        <v>0</v>
      </c>
      <c r="T112" s="141">
        <f>IFERROR(VLOOKUP($B112,'ARTICULOS DE OF. ASEO Y CAFET.'!$B120:$AF266,19,0),"-")</f>
        <v>0</v>
      </c>
      <c r="U112" s="141">
        <f>IFERROR(VLOOKUP($B112,'ARTICULOS DE OF. ASEO Y CAFET.'!$B120:$AF266,20,0),"-")</f>
        <v>0</v>
      </c>
      <c r="V112" s="140">
        <f>IFERROR(VLOOKUP($B112,'ARTICULOS DE OF. ASEO Y CAFET.'!$B120:$AF266,21,0),"-")</f>
        <v>0</v>
      </c>
      <c r="W112" s="142">
        <f>IFERROR(VLOOKUP($B112,'ARTICULOS DE OF. ASEO Y CAFET.'!$B120:$AF266,22,0),"-")</f>
        <v>0</v>
      </c>
      <c r="X112" s="142">
        <f>IFERROR(VLOOKUP($B112,'ARTICULOS DE OF. ASEO Y CAFET.'!$B120:$AF266,23,0),"-")</f>
        <v>0</v>
      </c>
      <c r="Y112" s="142">
        <f>IFERROR(VLOOKUP($B112,'ARTICULOS DE OF. ASEO Y CAFET.'!$B120:$AF266,24,0),"-")</f>
        <v>0</v>
      </c>
      <c r="Z112" s="140">
        <f>IFERROR(VLOOKUP($B112,'ARTICULOS DE OF. ASEO Y CAFET.'!$B120:$AF266,25,0),"-")</f>
        <v>0</v>
      </c>
      <c r="AA112" s="140">
        <f>IFERROR(VLOOKUP($B112,'ARTICULOS DE OF. ASEO Y CAFET.'!$B120:$AF266,26,0),"-")</f>
        <v>0</v>
      </c>
      <c r="AB112" s="140">
        <f>IFERROR(VLOOKUP($B112,'ARTICULOS DE OF. ASEO Y CAFET.'!$B120:$AF266,27,0),"-")</f>
        <v>0</v>
      </c>
      <c r="AC112" s="140">
        <f>IFERROR(VLOOKUP($B112,'ARTICULOS DE OF. ASEO Y CAFET.'!$B120:$AF266,28,0),"-")</f>
        <v>0</v>
      </c>
      <c r="AD112" s="140">
        <f>IFERROR(VLOOKUP($B112,'ARTICULOS DE OF. ASEO Y CAFET.'!$B120:$AF266,29,0),"-")</f>
        <v>0</v>
      </c>
      <c r="AE112" s="140">
        <f>IFERROR(VLOOKUP($B112,'ARTICULOS DE OF. ASEO Y CAFET.'!$B120:$AF266,30,0),"-")</f>
        <v>0</v>
      </c>
      <c r="AF112" s="140">
        <f>IFERROR(VLOOKUP($B112,'ARTICULOS DE OF. ASEO Y CAFET.'!$B120:$AF266,31,0),"-")</f>
        <v>0</v>
      </c>
    </row>
    <row r="113" spans="1:32" s="71" customFormat="1" ht="26.25" customHeight="1" x14ac:dyDescent="0.2">
      <c r="A113" s="136">
        <f t="shared" si="1"/>
        <v>111</v>
      </c>
      <c r="B113" s="136" t="s">
        <v>85</v>
      </c>
      <c r="C113" s="137" t="s">
        <v>181</v>
      </c>
      <c r="D113" s="136" t="s">
        <v>455</v>
      </c>
      <c r="E113" s="138" t="s">
        <v>459</v>
      </c>
      <c r="F113" s="136" t="s">
        <v>28</v>
      </c>
      <c r="G113" s="139">
        <v>200</v>
      </c>
      <c r="H113" s="139">
        <f>'ARTICULOS DE OF. ASEO Y CAFET.'!$C$6</f>
        <v>0</v>
      </c>
      <c r="I113" s="139">
        <f>'ARTICULOS DE OF. ASEO Y CAFET.'!$C$7</f>
        <v>0</v>
      </c>
      <c r="J113" s="140">
        <f>IFERROR(VLOOKUP($B113,'ARTICULOS DE OF. ASEO Y CAFET.'!$B121:$AF267,9,0),"-")</f>
        <v>0</v>
      </c>
      <c r="K113" s="140">
        <f>IFERROR(VLOOKUP($B113,'ARTICULOS DE OF. ASEO Y CAFET.'!$B121:$AF267,10,0),"-")</f>
        <v>0</v>
      </c>
      <c r="L113" s="140">
        <f>IFERROR(VLOOKUP($B113,'ARTICULOS DE OF. ASEO Y CAFET.'!$B121:$AF267,11,0),"-")</f>
        <v>0</v>
      </c>
      <c r="M113" s="140">
        <f>IFERROR(VLOOKUP($B113,'ARTICULOS DE OF. ASEO Y CAFET.'!$B121:$AF267,12,0),"-")</f>
        <v>0</v>
      </c>
      <c r="N113" s="141">
        <f>IFERROR(VLOOKUP($B113,'ARTICULOS DE OF. ASEO Y CAFET.'!$B121:$AF267,13,0),"-")</f>
        <v>0</v>
      </c>
      <c r="O113" s="140">
        <f>IFERROR(VLOOKUP($B113,'ARTICULOS DE OF. ASEO Y CAFET.'!$B121:$AF267,14,0),"-")</f>
        <v>0</v>
      </c>
      <c r="P113" s="140">
        <f>IFERROR(VLOOKUP($B113,'ARTICULOS DE OF. ASEO Y CAFET.'!$B121:$AF267,15,0),"-")</f>
        <v>0</v>
      </c>
      <c r="Q113" s="141">
        <f>IFERROR(VLOOKUP($B113,'ARTICULOS DE OF. ASEO Y CAFET.'!$B121:$AF267,16,0),"-")</f>
        <v>0</v>
      </c>
      <c r="R113" s="142">
        <f>IFERROR(VLOOKUP($B113,'ARTICULOS DE OF. ASEO Y CAFET.'!$B121:$AF267,17,0),"-")</f>
        <v>0</v>
      </c>
      <c r="S113" s="141">
        <f>IFERROR(VLOOKUP($B113,'ARTICULOS DE OF. ASEO Y CAFET.'!$B121:$AF267,18,0),"-")</f>
        <v>0</v>
      </c>
      <c r="T113" s="141">
        <f>IFERROR(VLOOKUP($B113,'ARTICULOS DE OF. ASEO Y CAFET.'!$B121:$AF267,19,0),"-")</f>
        <v>0</v>
      </c>
      <c r="U113" s="141">
        <f>IFERROR(VLOOKUP($B113,'ARTICULOS DE OF. ASEO Y CAFET.'!$B121:$AF267,20,0),"-")</f>
        <v>0</v>
      </c>
      <c r="V113" s="140">
        <f>IFERROR(VLOOKUP($B113,'ARTICULOS DE OF. ASEO Y CAFET.'!$B121:$AF267,21,0),"-")</f>
        <v>0</v>
      </c>
      <c r="W113" s="142">
        <f>IFERROR(VLOOKUP($B113,'ARTICULOS DE OF. ASEO Y CAFET.'!$B121:$AF267,22,0),"-")</f>
        <v>0</v>
      </c>
      <c r="X113" s="142">
        <f>IFERROR(VLOOKUP($B113,'ARTICULOS DE OF. ASEO Y CAFET.'!$B121:$AF267,23,0),"-")</f>
        <v>0</v>
      </c>
      <c r="Y113" s="142">
        <f>IFERROR(VLOOKUP($B113,'ARTICULOS DE OF. ASEO Y CAFET.'!$B121:$AF267,24,0),"-")</f>
        <v>0</v>
      </c>
      <c r="Z113" s="140">
        <f>IFERROR(VLOOKUP($B113,'ARTICULOS DE OF. ASEO Y CAFET.'!$B121:$AF267,25,0),"-")</f>
        <v>0</v>
      </c>
      <c r="AA113" s="140">
        <f>IFERROR(VLOOKUP($B113,'ARTICULOS DE OF. ASEO Y CAFET.'!$B121:$AF267,26,0),"-")</f>
        <v>0</v>
      </c>
      <c r="AB113" s="140">
        <f>IFERROR(VLOOKUP($B113,'ARTICULOS DE OF. ASEO Y CAFET.'!$B121:$AF267,27,0),"-")</f>
        <v>0</v>
      </c>
      <c r="AC113" s="140">
        <f>IFERROR(VLOOKUP($B113,'ARTICULOS DE OF. ASEO Y CAFET.'!$B121:$AF267,28,0),"-")</f>
        <v>0</v>
      </c>
      <c r="AD113" s="140">
        <f>IFERROR(VLOOKUP($B113,'ARTICULOS DE OF. ASEO Y CAFET.'!$B121:$AF267,29,0),"-")</f>
        <v>0</v>
      </c>
      <c r="AE113" s="140">
        <f>IFERROR(VLOOKUP($B113,'ARTICULOS DE OF. ASEO Y CAFET.'!$B121:$AF267,30,0),"-")</f>
        <v>0</v>
      </c>
      <c r="AF113" s="140">
        <f>IFERROR(VLOOKUP($B113,'ARTICULOS DE OF. ASEO Y CAFET.'!$B121:$AF267,31,0),"-")</f>
        <v>0</v>
      </c>
    </row>
    <row r="114" spans="1:32" s="71" customFormat="1" ht="26.25" customHeight="1" x14ac:dyDescent="0.2">
      <c r="A114" s="136">
        <f t="shared" si="1"/>
        <v>112</v>
      </c>
      <c r="B114" s="136" t="s">
        <v>92</v>
      </c>
      <c r="C114" s="137" t="s">
        <v>188</v>
      </c>
      <c r="D114" s="136" t="s">
        <v>460</v>
      </c>
      <c r="E114" s="138" t="s">
        <v>461</v>
      </c>
      <c r="F114" s="136" t="s">
        <v>229</v>
      </c>
      <c r="G114" s="139">
        <v>400</v>
      </c>
      <c r="H114" s="139">
        <f>'ARTICULOS DE OF. ASEO Y CAFET.'!$C$6</f>
        <v>0</v>
      </c>
      <c r="I114" s="139">
        <f>'ARTICULOS DE OF. ASEO Y CAFET.'!$C$7</f>
        <v>0</v>
      </c>
      <c r="J114" s="140">
        <f>IFERROR(VLOOKUP($B114,'ARTICULOS DE OF. ASEO Y CAFET.'!$B122:$AF268,9,0),"-")</f>
        <v>0</v>
      </c>
      <c r="K114" s="140">
        <f>IFERROR(VLOOKUP($B114,'ARTICULOS DE OF. ASEO Y CAFET.'!$B122:$AF268,10,0),"-")</f>
        <v>0</v>
      </c>
      <c r="L114" s="140">
        <f>IFERROR(VLOOKUP($B114,'ARTICULOS DE OF. ASEO Y CAFET.'!$B122:$AF268,11,0),"-")</f>
        <v>0</v>
      </c>
      <c r="M114" s="140">
        <f>IFERROR(VLOOKUP($B114,'ARTICULOS DE OF. ASEO Y CAFET.'!$B122:$AF268,12,0),"-")</f>
        <v>0</v>
      </c>
      <c r="N114" s="141">
        <f>IFERROR(VLOOKUP($B114,'ARTICULOS DE OF. ASEO Y CAFET.'!$B122:$AF268,13,0),"-")</f>
        <v>0</v>
      </c>
      <c r="O114" s="140">
        <f>IFERROR(VLOOKUP($B114,'ARTICULOS DE OF. ASEO Y CAFET.'!$B122:$AF268,14,0),"-")</f>
        <v>0</v>
      </c>
      <c r="P114" s="140">
        <f>IFERROR(VLOOKUP($B114,'ARTICULOS DE OF. ASEO Y CAFET.'!$B122:$AF268,15,0),"-")</f>
        <v>0</v>
      </c>
      <c r="Q114" s="141">
        <f>IFERROR(VLOOKUP($B114,'ARTICULOS DE OF. ASEO Y CAFET.'!$B122:$AF268,16,0),"-")</f>
        <v>0</v>
      </c>
      <c r="R114" s="142">
        <f>IFERROR(VLOOKUP($B114,'ARTICULOS DE OF. ASEO Y CAFET.'!$B122:$AF268,17,0),"-")</f>
        <v>0</v>
      </c>
      <c r="S114" s="141">
        <f>IFERROR(VLOOKUP($B114,'ARTICULOS DE OF. ASEO Y CAFET.'!$B122:$AF268,18,0),"-")</f>
        <v>0</v>
      </c>
      <c r="T114" s="141">
        <f>IFERROR(VLOOKUP($B114,'ARTICULOS DE OF. ASEO Y CAFET.'!$B122:$AF268,19,0),"-")</f>
        <v>0</v>
      </c>
      <c r="U114" s="141">
        <f>IFERROR(VLOOKUP($B114,'ARTICULOS DE OF. ASEO Y CAFET.'!$B122:$AF268,20,0),"-")</f>
        <v>0</v>
      </c>
      <c r="V114" s="140">
        <f>IFERROR(VLOOKUP($B114,'ARTICULOS DE OF. ASEO Y CAFET.'!$B122:$AF268,21,0),"-")</f>
        <v>0</v>
      </c>
      <c r="W114" s="142">
        <f>IFERROR(VLOOKUP($B114,'ARTICULOS DE OF. ASEO Y CAFET.'!$B122:$AF268,22,0),"-")</f>
        <v>0</v>
      </c>
      <c r="X114" s="142">
        <f>IFERROR(VLOOKUP($B114,'ARTICULOS DE OF. ASEO Y CAFET.'!$B122:$AF268,23,0),"-")</f>
        <v>0</v>
      </c>
      <c r="Y114" s="142">
        <f>IFERROR(VLOOKUP($B114,'ARTICULOS DE OF. ASEO Y CAFET.'!$B122:$AF268,24,0),"-")</f>
        <v>0</v>
      </c>
      <c r="Z114" s="140">
        <f>IFERROR(VLOOKUP($B114,'ARTICULOS DE OF. ASEO Y CAFET.'!$B122:$AF268,25,0),"-")</f>
        <v>0</v>
      </c>
      <c r="AA114" s="140">
        <f>IFERROR(VLOOKUP($B114,'ARTICULOS DE OF. ASEO Y CAFET.'!$B122:$AF268,26,0),"-")</f>
        <v>0</v>
      </c>
      <c r="AB114" s="140">
        <f>IFERROR(VLOOKUP($B114,'ARTICULOS DE OF. ASEO Y CAFET.'!$B122:$AF268,27,0),"-")</f>
        <v>0</v>
      </c>
      <c r="AC114" s="140">
        <f>IFERROR(VLOOKUP($B114,'ARTICULOS DE OF. ASEO Y CAFET.'!$B122:$AF268,28,0),"-")</f>
        <v>0</v>
      </c>
      <c r="AD114" s="140">
        <f>IFERROR(VLOOKUP($B114,'ARTICULOS DE OF. ASEO Y CAFET.'!$B122:$AF268,29,0),"-")</f>
        <v>0</v>
      </c>
      <c r="AE114" s="140">
        <f>IFERROR(VLOOKUP($B114,'ARTICULOS DE OF. ASEO Y CAFET.'!$B122:$AF268,30,0),"-")</f>
        <v>0</v>
      </c>
      <c r="AF114" s="140">
        <f>IFERROR(VLOOKUP($B114,'ARTICULOS DE OF. ASEO Y CAFET.'!$B122:$AF268,31,0),"-")</f>
        <v>0</v>
      </c>
    </row>
    <row r="115" spans="1:32" s="71" customFormat="1" ht="26.25" customHeight="1" x14ac:dyDescent="0.2">
      <c r="A115" s="136">
        <f t="shared" si="1"/>
        <v>113</v>
      </c>
      <c r="B115" s="136" t="s">
        <v>93</v>
      </c>
      <c r="C115" s="137" t="s">
        <v>189</v>
      </c>
      <c r="D115" s="136" t="s">
        <v>463</v>
      </c>
      <c r="E115" s="138" t="s">
        <v>464</v>
      </c>
      <c r="F115" s="136" t="s">
        <v>229</v>
      </c>
      <c r="G115" s="139">
        <v>600</v>
      </c>
      <c r="H115" s="139">
        <f>'ARTICULOS DE OF. ASEO Y CAFET.'!$C$6</f>
        <v>0</v>
      </c>
      <c r="I115" s="139">
        <f>'ARTICULOS DE OF. ASEO Y CAFET.'!$C$7</f>
        <v>0</v>
      </c>
      <c r="J115" s="140">
        <f>IFERROR(VLOOKUP($B115,'ARTICULOS DE OF. ASEO Y CAFET.'!$B123:$AF269,9,0),"-")</f>
        <v>0</v>
      </c>
      <c r="K115" s="140">
        <f>IFERROR(VLOOKUP($B115,'ARTICULOS DE OF. ASEO Y CAFET.'!$B123:$AF269,10,0),"-")</f>
        <v>0</v>
      </c>
      <c r="L115" s="140">
        <f>IFERROR(VLOOKUP($B115,'ARTICULOS DE OF. ASEO Y CAFET.'!$B123:$AF269,11,0),"-")</f>
        <v>0</v>
      </c>
      <c r="M115" s="140">
        <f>IFERROR(VLOOKUP($B115,'ARTICULOS DE OF. ASEO Y CAFET.'!$B123:$AF269,12,0),"-")</f>
        <v>0</v>
      </c>
      <c r="N115" s="141">
        <f>IFERROR(VLOOKUP($B115,'ARTICULOS DE OF. ASEO Y CAFET.'!$B123:$AF269,13,0),"-")</f>
        <v>0</v>
      </c>
      <c r="O115" s="140">
        <f>IFERROR(VLOOKUP($B115,'ARTICULOS DE OF. ASEO Y CAFET.'!$B123:$AF269,14,0),"-")</f>
        <v>0</v>
      </c>
      <c r="P115" s="140">
        <f>IFERROR(VLOOKUP($B115,'ARTICULOS DE OF. ASEO Y CAFET.'!$B123:$AF269,15,0),"-")</f>
        <v>0</v>
      </c>
      <c r="Q115" s="141">
        <f>IFERROR(VLOOKUP($B115,'ARTICULOS DE OF. ASEO Y CAFET.'!$B123:$AF269,16,0),"-")</f>
        <v>0</v>
      </c>
      <c r="R115" s="142">
        <f>IFERROR(VLOOKUP($B115,'ARTICULOS DE OF. ASEO Y CAFET.'!$B123:$AF269,17,0),"-")</f>
        <v>0</v>
      </c>
      <c r="S115" s="141">
        <f>IFERROR(VLOOKUP($B115,'ARTICULOS DE OF. ASEO Y CAFET.'!$B123:$AF269,18,0),"-")</f>
        <v>0</v>
      </c>
      <c r="T115" s="141">
        <f>IFERROR(VLOOKUP($B115,'ARTICULOS DE OF. ASEO Y CAFET.'!$B123:$AF269,19,0),"-")</f>
        <v>0</v>
      </c>
      <c r="U115" s="141">
        <f>IFERROR(VLOOKUP($B115,'ARTICULOS DE OF. ASEO Y CAFET.'!$B123:$AF269,20,0),"-")</f>
        <v>0</v>
      </c>
      <c r="V115" s="140">
        <f>IFERROR(VLOOKUP($B115,'ARTICULOS DE OF. ASEO Y CAFET.'!$B123:$AF269,21,0),"-")</f>
        <v>0</v>
      </c>
      <c r="W115" s="142">
        <f>IFERROR(VLOOKUP($B115,'ARTICULOS DE OF. ASEO Y CAFET.'!$B123:$AF269,22,0),"-")</f>
        <v>0</v>
      </c>
      <c r="X115" s="142">
        <f>IFERROR(VLOOKUP($B115,'ARTICULOS DE OF. ASEO Y CAFET.'!$B123:$AF269,23,0),"-")</f>
        <v>0</v>
      </c>
      <c r="Y115" s="142">
        <f>IFERROR(VLOOKUP($B115,'ARTICULOS DE OF. ASEO Y CAFET.'!$B123:$AF269,24,0),"-")</f>
        <v>0</v>
      </c>
      <c r="Z115" s="140">
        <f>IFERROR(VLOOKUP($B115,'ARTICULOS DE OF. ASEO Y CAFET.'!$B123:$AF269,25,0),"-")</f>
        <v>0</v>
      </c>
      <c r="AA115" s="140">
        <f>IFERROR(VLOOKUP($B115,'ARTICULOS DE OF. ASEO Y CAFET.'!$B123:$AF269,26,0),"-")</f>
        <v>0</v>
      </c>
      <c r="AB115" s="140">
        <f>IFERROR(VLOOKUP($B115,'ARTICULOS DE OF. ASEO Y CAFET.'!$B123:$AF269,27,0),"-")</f>
        <v>0</v>
      </c>
      <c r="AC115" s="140">
        <f>IFERROR(VLOOKUP($B115,'ARTICULOS DE OF. ASEO Y CAFET.'!$B123:$AF269,28,0),"-")</f>
        <v>0</v>
      </c>
      <c r="AD115" s="140">
        <f>IFERROR(VLOOKUP($B115,'ARTICULOS DE OF. ASEO Y CAFET.'!$B123:$AF269,29,0),"-")</f>
        <v>0</v>
      </c>
      <c r="AE115" s="140">
        <f>IFERROR(VLOOKUP($B115,'ARTICULOS DE OF. ASEO Y CAFET.'!$B123:$AF269,30,0),"-")</f>
        <v>0</v>
      </c>
      <c r="AF115" s="140">
        <f>IFERROR(VLOOKUP($B115,'ARTICULOS DE OF. ASEO Y CAFET.'!$B123:$AF269,31,0),"-")</f>
        <v>0</v>
      </c>
    </row>
    <row r="116" spans="1:32" s="71" customFormat="1" ht="26.25" customHeight="1" x14ac:dyDescent="0.2">
      <c r="A116" s="136">
        <f t="shared" si="1"/>
        <v>114</v>
      </c>
      <c r="B116" s="136" t="s">
        <v>94</v>
      </c>
      <c r="C116" s="137" t="s">
        <v>190</v>
      </c>
      <c r="D116" s="136" t="s">
        <v>465</v>
      </c>
      <c r="E116" s="143" t="s">
        <v>466</v>
      </c>
      <c r="F116" s="136" t="s">
        <v>28</v>
      </c>
      <c r="G116" s="139">
        <v>40</v>
      </c>
      <c r="H116" s="139">
        <f>'ARTICULOS DE OF. ASEO Y CAFET.'!$C$6</f>
        <v>0</v>
      </c>
      <c r="I116" s="139">
        <f>'ARTICULOS DE OF. ASEO Y CAFET.'!$C$7</f>
        <v>0</v>
      </c>
      <c r="J116" s="140">
        <f>IFERROR(VLOOKUP($B116,'ARTICULOS DE OF. ASEO Y CAFET.'!$B124:$AF270,9,0),"-")</f>
        <v>0</v>
      </c>
      <c r="K116" s="140">
        <f>IFERROR(VLOOKUP($B116,'ARTICULOS DE OF. ASEO Y CAFET.'!$B124:$AF270,10,0),"-")</f>
        <v>0</v>
      </c>
      <c r="L116" s="140">
        <f>IFERROR(VLOOKUP($B116,'ARTICULOS DE OF. ASEO Y CAFET.'!$B124:$AF270,11,0),"-")</f>
        <v>0</v>
      </c>
      <c r="M116" s="140">
        <f>IFERROR(VLOOKUP($B116,'ARTICULOS DE OF. ASEO Y CAFET.'!$B124:$AF270,12,0),"-")</f>
        <v>0</v>
      </c>
      <c r="N116" s="141">
        <f>IFERROR(VLOOKUP($B116,'ARTICULOS DE OF. ASEO Y CAFET.'!$B124:$AF270,13,0),"-")</f>
        <v>0</v>
      </c>
      <c r="O116" s="140">
        <f>IFERROR(VLOOKUP($B116,'ARTICULOS DE OF. ASEO Y CAFET.'!$B124:$AF270,14,0),"-")</f>
        <v>0</v>
      </c>
      <c r="P116" s="140">
        <f>IFERROR(VLOOKUP($B116,'ARTICULOS DE OF. ASEO Y CAFET.'!$B124:$AF270,15,0),"-")</f>
        <v>0</v>
      </c>
      <c r="Q116" s="141">
        <f>IFERROR(VLOOKUP($B116,'ARTICULOS DE OF. ASEO Y CAFET.'!$B124:$AF270,16,0),"-")</f>
        <v>0</v>
      </c>
      <c r="R116" s="142">
        <f>IFERROR(VLOOKUP($B116,'ARTICULOS DE OF. ASEO Y CAFET.'!$B124:$AF270,17,0),"-")</f>
        <v>0</v>
      </c>
      <c r="S116" s="141">
        <f>IFERROR(VLOOKUP($B116,'ARTICULOS DE OF. ASEO Y CAFET.'!$B124:$AF270,18,0),"-")</f>
        <v>0</v>
      </c>
      <c r="T116" s="141">
        <f>IFERROR(VLOOKUP($B116,'ARTICULOS DE OF. ASEO Y CAFET.'!$B124:$AF270,19,0),"-")</f>
        <v>0</v>
      </c>
      <c r="U116" s="141">
        <f>IFERROR(VLOOKUP($B116,'ARTICULOS DE OF. ASEO Y CAFET.'!$B124:$AF270,20,0),"-")</f>
        <v>0</v>
      </c>
      <c r="V116" s="140">
        <f>IFERROR(VLOOKUP($B116,'ARTICULOS DE OF. ASEO Y CAFET.'!$B124:$AF270,21,0),"-")</f>
        <v>0</v>
      </c>
      <c r="W116" s="142">
        <f>IFERROR(VLOOKUP($B116,'ARTICULOS DE OF. ASEO Y CAFET.'!$B124:$AF270,22,0),"-")</f>
        <v>0</v>
      </c>
      <c r="X116" s="142">
        <f>IFERROR(VLOOKUP($B116,'ARTICULOS DE OF. ASEO Y CAFET.'!$B124:$AF270,23,0),"-")</f>
        <v>0</v>
      </c>
      <c r="Y116" s="142">
        <f>IFERROR(VLOOKUP($B116,'ARTICULOS DE OF. ASEO Y CAFET.'!$B124:$AF270,24,0),"-")</f>
        <v>0</v>
      </c>
      <c r="Z116" s="140">
        <f>IFERROR(VLOOKUP($B116,'ARTICULOS DE OF. ASEO Y CAFET.'!$B124:$AF270,25,0),"-")</f>
        <v>0</v>
      </c>
      <c r="AA116" s="140">
        <f>IFERROR(VLOOKUP($B116,'ARTICULOS DE OF. ASEO Y CAFET.'!$B124:$AF270,26,0),"-")</f>
        <v>0</v>
      </c>
      <c r="AB116" s="140">
        <f>IFERROR(VLOOKUP($B116,'ARTICULOS DE OF. ASEO Y CAFET.'!$B124:$AF270,27,0),"-")</f>
        <v>0</v>
      </c>
      <c r="AC116" s="140">
        <f>IFERROR(VLOOKUP($B116,'ARTICULOS DE OF. ASEO Y CAFET.'!$B124:$AF270,28,0),"-")</f>
        <v>0</v>
      </c>
      <c r="AD116" s="140">
        <f>IFERROR(VLOOKUP($B116,'ARTICULOS DE OF. ASEO Y CAFET.'!$B124:$AF270,29,0),"-")</f>
        <v>0</v>
      </c>
      <c r="AE116" s="140">
        <f>IFERROR(VLOOKUP($B116,'ARTICULOS DE OF. ASEO Y CAFET.'!$B124:$AF270,30,0),"-")</f>
        <v>0</v>
      </c>
      <c r="AF116" s="140">
        <f>IFERROR(VLOOKUP($B116,'ARTICULOS DE OF. ASEO Y CAFET.'!$B124:$AF270,31,0),"-")</f>
        <v>0</v>
      </c>
    </row>
    <row r="117" spans="1:32" s="71" customFormat="1" ht="26.25" customHeight="1" x14ac:dyDescent="0.2">
      <c r="A117" s="136">
        <f t="shared" si="1"/>
        <v>115</v>
      </c>
      <c r="B117" s="136" t="s">
        <v>96</v>
      </c>
      <c r="C117" s="137" t="s">
        <v>467</v>
      </c>
      <c r="D117" s="136" t="s">
        <v>468</v>
      </c>
      <c r="E117" s="143" t="s">
        <v>469</v>
      </c>
      <c r="F117" s="136" t="s">
        <v>28</v>
      </c>
      <c r="G117" s="139">
        <v>30</v>
      </c>
      <c r="H117" s="139">
        <f>'ARTICULOS DE OF. ASEO Y CAFET.'!$C$6</f>
        <v>0</v>
      </c>
      <c r="I117" s="139">
        <f>'ARTICULOS DE OF. ASEO Y CAFET.'!$C$7</f>
        <v>0</v>
      </c>
      <c r="J117" s="140">
        <f>IFERROR(VLOOKUP($B117,'ARTICULOS DE OF. ASEO Y CAFET.'!$B125:$AF271,9,0),"-")</f>
        <v>0</v>
      </c>
      <c r="K117" s="140">
        <f>IFERROR(VLOOKUP($B117,'ARTICULOS DE OF. ASEO Y CAFET.'!$B125:$AF271,10,0),"-")</f>
        <v>0</v>
      </c>
      <c r="L117" s="140">
        <f>IFERROR(VLOOKUP($B117,'ARTICULOS DE OF. ASEO Y CAFET.'!$B125:$AF271,11,0),"-")</f>
        <v>0</v>
      </c>
      <c r="M117" s="140">
        <f>IFERROR(VLOOKUP($B117,'ARTICULOS DE OF. ASEO Y CAFET.'!$B125:$AF271,12,0),"-")</f>
        <v>0</v>
      </c>
      <c r="N117" s="141">
        <f>IFERROR(VLOOKUP($B117,'ARTICULOS DE OF. ASEO Y CAFET.'!$B125:$AF271,13,0),"-")</f>
        <v>0</v>
      </c>
      <c r="O117" s="140">
        <f>IFERROR(VLOOKUP($B117,'ARTICULOS DE OF. ASEO Y CAFET.'!$B125:$AF271,14,0),"-")</f>
        <v>0</v>
      </c>
      <c r="P117" s="140">
        <f>IFERROR(VLOOKUP($B117,'ARTICULOS DE OF. ASEO Y CAFET.'!$B125:$AF271,15,0),"-")</f>
        <v>0</v>
      </c>
      <c r="Q117" s="141">
        <f>IFERROR(VLOOKUP($B117,'ARTICULOS DE OF. ASEO Y CAFET.'!$B125:$AF271,16,0),"-")</f>
        <v>0</v>
      </c>
      <c r="R117" s="142">
        <f>IFERROR(VLOOKUP($B117,'ARTICULOS DE OF. ASEO Y CAFET.'!$B125:$AF271,17,0),"-")</f>
        <v>0</v>
      </c>
      <c r="S117" s="141">
        <f>IFERROR(VLOOKUP($B117,'ARTICULOS DE OF. ASEO Y CAFET.'!$B125:$AF271,18,0),"-")</f>
        <v>0</v>
      </c>
      <c r="T117" s="141">
        <f>IFERROR(VLOOKUP($B117,'ARTICULOS DE OF. ASEO Y CAFET.'!$B125:$AF271,19,0),"-")</f>
        <v>0</v>
      </c>
      <c r="U117" s="141">
        <f>IFERROR(VLOOKUP($B117,'ARTICULOS DE OF. ASEO Y CAFET.'!$B125:$AF271,20,0),"-")</f>
        <v>0</v>
      </c>
      <c r="V117" s="140">
        <f>IFERROR(VLOOKUP($B117,'ARTICULOS DE OF. ASEO Y CAFET.'!$B125:$AF271,21,0),"-")</f>
        <v>0</v>
      </c>
      <c r="W117" s="142">
        <f>IFERROR(VLOOKUP($B117,'ARTICULOS DE OF. ASEO Y CAFET.'!$B125:$AF271,22,0),"-")</f>
        <v>0</v>
      </c>
      <c r="X117" s="142">
        <f>IFERROR(VLOOKUP($B117,'ARTICULOS DE OF. ASEO Y CAFET.'!$B125:$AF271,23,0),"-")</f>
        <v>0</v>
      </c>
      <c r="Y117" s="142">
        <f>IFERROR(VLOOKUP($B117,'ARTICULOS DE OF. ASEO Y CAFET.'!$B125:$AF271,24,0),"-")</f>
        <v>0</v>
      </c>
      <c r="Z117" s="140">
        <f>IFERROR(VLOOKUP($B117,'ARTICULOS DE OF. ASEO Y CAFET.'!$B125:$AF271,25,0),"-")</f>
        <v>0</v>
      </c>
      <c r="AA117" s="140">
        <f>IFERROR(VLOOKUP($B117,'ARTICULOS DE OF. ASEO Y CAFET.'!$B125:$AF271,26,0),"-")</f>
        <v>0</v>
      </c>
      <c r="AB117" s="140">
        <f>IFERROR(VLOOKUP($B117,'ARTICULOS DE OF. ASEO Y CAFET.'!$B125:$AF271,27,0),"-")</f>
        <v>0</v>
      </c>
      <c r="AC117" s="140">
        <f>IFERROR(VLOOKUP($B117,'ARTICULOS DE OF. ASEO Y CAFET.'!$B125:$AF271,28,0),"-")</f>
        <v>0</v>
      </c>
      <c r="AD117" s="140">
        <f>IFERROR(VLOOKUP($B117,'ARTICULOS DE OF. ASEO Y CAFET.'!$B125:$AF271,29,0),"-")</f>
        <v>0</v>
      </c>
      <c r="AE117" s="140">
        <f>IFERROR(VLOOKUP($B117,'ARTICULOS DE OF. ASEO Y CAFET.'!$B125:$AF271,30,0),"-")</f>
        <v>0</v>
      </c>
      <c r="AF117" s="140">
        <f>IFERROR(VLOOKUP($B117,'ARTICULOS DE OF. ASEO Y CAFET.'!$B125:$AF271,31,0),"-")</f>
        <v>0</v>
      </c>
    </row>
    <row r="118" spans="1:32" s="71" customFormat="1" ht="26.25" customHeight="1" x14ac:dyDescent="0.2">
      <c r="A118" s="136">
        <f t="shared" si="1"/>
        <v>116</v>
      </c>
      <c r="B118" s="136" t="s">
        <v>95</v>
      </c>
      <c r="C118" s="137" t="s">
        <v>191</v>
      </c>
      <c r="D118" s="136" t="s">
        <v>470</v>
      </c>
      <c r="E118" s="143" t="s">
        <v>471</v>
      </c>
      <c r="F118" s="136" t="s">
        <v>229</v>
      </c>
      <c r="G118" s="139">
        <v>20</v>
      </c>
      <c r="H118" s="139">
        <f>'ARTICULOS DE OF. ASEO Y CAFET.'!$C$6</f>
        <v>0</v>
      </c>
      <c r="I118" s="139">
        <f>'ARTICULOS DE OF. ASEO Y CAFET.'!$C$7</f>
        <v>0</v>
      </c>
      <c r="J118" s="140">
        <f>IFERROR(VLOOKUP($B118,'ARTICULOS DE OF. ASEO Y CAFET.'!$B126:$AF272,9,0),"-")</f>
        <v>0</v>
      </c>
      <c r="K118" s="140">
        <f>IFERROR(VLOOKUP($B118,'ARTICULOS DE OF. ASEO Y CAFET.'!$B126:$AF272,10,0),"-")</f>
        <v>0</v>
      </c>
      <c r="L118" s="140">
        <f>IFERROR(VLOOKUP($B118,'ARTICULOS DE OF. ASEO Y CAFET.'!$B126:$AF272,11,0),"-")</f>
        <v>0</v>
      </c>
      <c r="M118" s="140">
        <f>IFERROR(VLOOKUP($B118,'ARTICULOS DE OF. ASEO Y CAFET.'!$B126:$AF272,12,0),"-")</f>
        <v>0</v>
      </c>
      <c r="N118" s="141">
        <f>IFERROR(VLOOKUP($B118,'ARTICULOS DE OF. ASEO Y CAFET.'!$B126:$AF272,13,0),"-")</f>
        <v>0</v>
      </c>
      <c r="O118" s="140">
        <f>IFERROR(VLOOKUP($B118,'ARTICULOS DE OF. ASEO Y CAFET.'!$B126:$AF272,14,0),"-")</f>
        <v>0</v>
      </c>
      <c r="P118" s="140">
        <f>IFERROR(VLOOKUP($B118,'ARTICULOS DE OF. ASEO Y CAFET.'!$B126:$AF272,15,0),"-")</f>
        <v>0</v>
      </c>
      <c r="Q118" s="141">
        <f>IFERROR(VLOOKUP($B118,'ARTICULOS DE OF. ASEO Y CAFET.'!$B126:$AF272,16,0),"-")</f>
        <v>0</v>
      </c>
      <c r="R118" s="142">
        <f>IFERROR(VLOOKUP($B118,'ARTICULOS DE OF. ASEO Y CAFET.'!$B126:$AF272,17,0),"-")</f>
        <v>0</v>
      </c>
      <c r="S118" s="141">
        <f>IFERROR(VLOOKUP($B118,'ARTICULOS DE OF. ASEO Y CAFET.'!$B126:$AF272,18,0),"-")</f>
        <v>0</v>
      </c>
      <c r="T118" s="141">
        <f>IFERROR(VLOOKUP($B118,'ARTICULOS DE OF. ASEO Y CAFET.'!$B126:$AF272,19,0),"-")</f>
        <v>0</v>
      </c>
      <c r="U118" s="141">
        <f>IFERROR(VLOOKUP($B118,'ARTICULOS DE OF. ASEO Y CAFET.'!$B126:$AF272,20,0),"-")</f>
        <v>0</v>
      </c>
      <c r="V118" s="140">
        <f>IFERROR(VLOOKUP($B118,'ARTICULOS DE OF. ASEO Y CAFET.'!$B126:$AF272,21,0),"-")</f>
        <v>0</v>
      </c>
      <c r="W118" s="142">
        <f>IFERROR(VLOOKUP($B118,'ARTICULOS DE OF. ASEO Y CAFET.'!$B126:$AF272,22,0),"-")</f>
        <v>0</v>
      </c>
      <c r="X118" s="142">
        <f>IFERROR(VLOOKUP($B118,'ARTICULOS DE OF. ASEO Y CAFET.'!$B126:$AF272,23,0),"-")</f>
        <v>0</v>
      </c>
      <c r="Y118" s="142">
        <f>IFERROR(VLOOKUP($B118,'ARTICULOS DE OF. ASEO Y CAFET.'!$B126:$AF272,24,0),"-")</f>
        <v>0</v>
      </c>
      <c r="Z118" s="140">
        <f>IFERROR(VLOOKUP($B118,'ARTICULOS DE OF. ASEO Y CAFET.'!$B126:$AF272,25,0),"-")</f>
        <v>0</v>
      </c>
      <c r="AA118" s="140">
        <f>IFERROR(VLOOKUP($B118,'ARTICULOS DE OF. ASEO Y CAFET.'!$B126:$AF272,26,0),"-")</f>
        <v>0</v>
      </c>
      <c r="AB118" s="140">
        <f>IFERROR(VLOOKUP($B118,'ARTICULOS DE OF. ASEO Y CAFET.'!$B126:$AF272,27,0),"-")</f>
        <v>0</v>
      </c>
      <c r="AC118" s="140">
        <f>IFERROR(VLOOKUP($B118,'ARTICULOS DE OF. ASEO Y CAFET.'!$B126:$AF272,28,0),"-")</f>
        <v>0</v>
      </c>
      <c r="AD118" s="140">
        <f>IFERROR(VLOOKUP($B118,'ARTICULOS DE OF. ASEO Y CAFET.'!$B126:$AF272,29,0),"-")</f>
        <v>0</v>
      </c>
      <c r="AE118" s="140">
        <f>IFERROR(VLOOKUP($B118,'ARTICULOS DE OF. ASEO Y CAFET.'!$B126:$AF272,30,0),"-")</f>
        <v>0</v>
      </c>
      <c r="AF118" s="140">
        <f>IFERROR(VLOOKUP($B118,'ARTICULOS DE OF. ASEO Y CAFET.'!$B126:$AF272,31,0),"-")</f>
        <v>0</v>
      </c>
    </row>
    <row r="119" spans="1:32" s="71" customFormat="1" ht="26.25" customHeight="1" x14ac:dyDescent="0.2">
      <c r="A119" s="136">
        <f t="shared" si="1"/>
        <v>117</v>
      </c>
      <c r="B119" s="136" t="s">
        <v>97</v>
      </c>
      <c r="C119" s="137" t="s">
        <v>192</v>
      </c>
      <c r="D119" s="136" t="s">
        <v>472</v>
      </c>
      <c r="E119" s="138" t="s">
        <v>473</v>
      </c>
      <c r="F119" s="136" t="s">
        <v>28</v>
      </c>
      <c r="G119" s="139">
        <v>60</v>
      </c>
      <c r="H119" s="139">
        <f>'ARTICULOS DE OF. ASEO Y CAFET.'!$C$6</f>
        <v>0</v>
      </c>
      <c r="I119" s="139">
        <f>'ARTICULOS DE OF. ASEO Y CAFET.'!$C$7</f>
        <v>0</v>
      </c>
      <c r="J119" s="140">
        <f>IFERROR(VLOOKUP($B119,'ARTICULOS DE OF. ASEO Y CAFET.'!$B127:$AF273,9,0),"-")</f>
        <v>0</v>
      </c>
      <c r="K119" s="140">
        <f>IFERROR(VLOOKUP($B119,'ARTICULOS DE OF. ASEO Y CAFET.'!$B127:$AF273,10,0),"-")</f>
        <v>0</v>
      </c>
      <c r="L119" s="140">
        <f>IFERROR(VLOOKUP($B119,'ARTICULOS DE OF. ASEO Y CAFET.'!$B127:$AF273,11,0),"-")</f>
        <v>0</v>
      </c>
      <c r="M119" s="140">
        <f>IFERROR(VLOOKUP($B119,'ARTICULOS DE OF. ASEO Y CAFET.'!$B127:$AF273,12,0),"-")</f>
        <v>0</v>
      </c>
      <c r="N119" s="141">
        <f>IFERROR(VLOOKUP($B119,'ARTICULOS DE OF. ASEO Y CAFET.'!$B127:$AF273,13,0),"-")</f>
        <v>0</v>
      </c>
      <c r="O119" s="140">
        <f>IFERROR(VLOOKUP($B119,'ARTICULOS DE OF. ASEO Y CAFET.'!$B127:$AF273,14,0),"-")</f>
        <v>0</v>
      </c>
      <c r="P119" s="140">
        <f>IFERROR(VLOOKUP($B119,'ARTICULOS DE OF. ASEO Y CAFET.'!$B127:$AF273,15,0),"-")</f>
        <v>0</v>
      </c>
      <c r="Q119" s="141">
        <f>IFERROR(VLOOKUP($B119,'ARTICULOS DE OF. ASEO Y CAFET.'!$B127:$AF273,16,0),"-")</f>
        <v>0</v>
      </c>
      <c r="R119" s="142">
        <f>IFERROR(VLOOKUP($B119,'ARTICULOS DE OF. ASEO Y CAFET.'!$B127:$AF273,17,0),"-")</f>
        <v>0</v>
      </c>
      <c r="S119" s="141">
        <f>IFERROR(VLOOKUP($B119,'ARTICULOS DE OF. ASEO Y CAFET.'!$B127:$AF273,18,0),"-")</f>
        <v>0</v>
      </c>
      <c r="T119" s="141">
        <f>IFERROR(VLOOKUP($B119,'ARTICULOS DE OF. ASEO Y CAFET.'!$B127:$AF273,19,0),"-")</f>
        <v>0</v>
      </c>
      <c r="U119" s="141">
        <f>IFERROR(VLOOKUP($B119,'ARTICULOS DE OF. ASEO Y CAFET.'!$B127:$AF273,20,0),"-")</f>
        <v>0</v>
      </c>
      <c r="V119" s="140">
        <f>IFERROR(VLOOKUP($B119,'ARTICULOS DE OF. ASEO Y CAFET.'!$B127:$AF273,21,0),"-")</f>
        <v>0</v>
      </c>
      <c r="W119" s="142">
        <f>IFERROR(VLOOKUP($B119,'ARTICULOS DE OF. ASEO Y CAFET.'!$B127:$AF273,22,0),"-")</f>
        <v>0</v>
      </c>
      <c r="X119" s="142">
        <f>IFERROR(VLOOKUP($B119,'ARTICULOS DE OF. ASEO Y CAFET.'!$B127:$AF273,23,0),"-")</f>
        <v>0</v>
      </c>
      <c r="Y119" s="142">
        <f>IFERROR(VLOOKUP($B119,'ARTICULOS DE OF. ASEO Y CAFET.'!$B127:$AF273,24,0),"-")</f>
        <v>0</v>
      </c>
      <c r="Z119" s="140">
        <f>IFERROR(VLOOKUP($B119,'ARTICULOS DE OF. ASEO Y CAFET.'!$B127:$AF273,25,0),"-")</f>
        <v>0</v>
      </c>
      <c r="AA119" s="140">
        <f>IFERROR(VLOOKUP($B119,'ARTICULOS DE OF. ASEO Y CAFET.'!$B127:$AF273,26,0),"-")</f>
        <v>0</v>
      </c>
      <c r="AB119" s="140">
        <f>IFERROR(VLOOKUP($B119,'ARTICULOS DE OF. ASEO Y CAFET.'!$B127:$AF273,27,0),"-")</f>
        <v>0</v>
      </c>
      <c r="AC119" s="140">
        <f>IFERROR(VLOOKUP($B119,'ARTICULOS DE OF. ASEO Y CAFET.'!$B127:$AF273,28,0),"-")</f>
        <v>0</v>
      </c>
      <c r="AD119" s="140">
        <f>IFERROR(VLOOKUP($B119,'ARTICULOS DE OF. ASEO Y CAFET.'!$B127:$AF273,29,0),"-")</f>
        <v>0</v>
      </c>
      <c r="AE119" s="140">
        <f>IFERROR(VLOOKUP($B119,'ARTICULOS DE OF. ASEO Y CAFET.'!$B127:$AF273,30,0),"-")</f>
        <v>0</v>
      </c>
      <c r="AF119" s="140">
        <f>IFERROR(VLOOKUP($B119,'ARTICULOS DE OF. ASEO Y CAFET.'!$B127:$AF273,31,0),"-")</f>
        <v>0</v>
      </c>
    </row>
    <row r="120" spans="1:32" s="71" customFormat="1" ht="26.25" customHeight="1" x14ac:dyDescent="0.2">
      <c r="A120" s="136">
        <f t="shared" ref="A120:A135" si="2">+A119+1</f>
        <v>118</v>
      </c>
      <c r="B120" s="136" t="s">
        <v>102</v>
      </c>
      <c r="C120" s="147" t="s">
        <v>197</v>
      </c>
      <c r="D120" s="136" t="s">
        <v>474</v>
      </c>
      <c r="E120" s="158" t="s">
        <v>475</v>
      </c>
      <c r="F120" s="136" t="s">
        <v>28</v>
      </c>
      <c r="G120" s="139">
        <v>60</v>
      </c>
      <c r="H120" s="139">
        <f>'ARTICULOS DE OF. ASEO Y CAFET.'!$C$6</f>
        <v>0</v>
      </c>
      <c r="I120" s="139">
        <f>'ARTICULOS DE OF. ASEO Y CAFET.'!$C$7</f>
        <v>0</v>
      </c>
      <c r="J120" s="140">
        <f>IFERROR(VLOOKUP($B120,'ARTICULOS DE OF. ASEO Y CAFET.'!$B128:$AF274,9,0),"-")</f>
        <v>0</v>
      </c>
      <c r="K120" s="140">
        <f>IFERROR(VLOOKUP($B120,'ARTICULOS DE OF. ASEO Y CAFET.'!$B128:$AF274,10,0),"-")</f>
        <v>0</v>
      </c>
      <c r="L120" s="140">
        <f>IFERROR(VLOOKUP($B120,'ARTICULOS DE OF. ASEO Y CAFET.'!$B128:$AF274,11,0),"-")</f>
        <v>0</v>
      </c>
      <c r="M120" s="140">
        <f>IFERROR(VLOOKUP($B120,'ARTICULOS DE OF. ASEO Y CAFET.'!$B128:$AF274,12,0),"-")</f>
        <v>0</v>
      </c>
      <c r="N120" s="141">
        <f>IFERROR(VLOOKUP($B120,'ARTICULOS DE OF. ASEO Y CAFET.'!$B128:$AF274,13,0),"-")</f>
        <v>0</v>
      </c>
      <c r="O120" s="140">
        <f>IFERROR(VLOOKUP($B120,'ARTICULOS DE OF. ASEO Y CAFET.'!$B128:$AF274,14,0),"-")</f>
        <v>0</v>
      </c>
      <c r="P120" s="140">
        <f>IFERROR(VLOOKUP($B120,'ARTICULOS DE OF. ASEO Y CAFET.'!$B128:$AF274,15,0),"-")</f>
        <v>0</v>
      </c>
      <c r="Q120" s="141">
        <f>IFERROR(VLOOKUP($B120,'ARTICULOS DE OF. ASEO Y CAFET.'!$B128:$AF274,16,0),"-")</f>
        <v>0</v>
      </c>
      <c r="R120" s="142">
        <f>IFERROR(VLOOKUP($B120,'ARTICULOS DE OF. ASEO Y CAFET.'!$B128:$AF274,17,0),"-")</f>
        <v>0</v>
      </c>
      <c r="S120" s="141">
        <f>IFERROR(VLOOKUP($B120,'ARTICULOS DE OF. ASEO Y CAFET.'!$B128:$AF274,18,0),"-")</f>
        <v>0</v>
      </c>
      <c r="T120" s="141">
        <f>IFERROR(VLOOKUP($B120,'ARTICULOS DE OF. ASEO Y CAFET.'!$B128:$AF274,19,0),"-")</f>
        <v>0</v>
      </c>
      <c r="U120" s="141">
        <f>IFERROR(VLOOKUP($B120,'ARTICULOS DE OF. ASEO Y CAFET.'!$B128:$AF274,20,0),"-")</f>
        <v>0</v>
      </c>
      <c r="V120" s="140">
        <f>IFERROR(VLOOKUP($B120,'ARTICULOS DE OF. ASEO Y CAFET.'!$B128:$AF274,21,0),"-")</f>
        <v>0</v>
      </c>
      <c r="W120" s="142">
        <f>IFERROR(VLOOKUP($B120,'ARTICULOS DE OF. ASEO Y CAFET.'!$B128:$AF274,22,0),"-")</f>
        <v>0</v>
      </c>
      <c r="X120" s="142">
        <f>IFERROR(VLOOKUP($B120,'ARTICULOS DE OF. ASEO Y CAFET.'!$B128:$AF274,23,0),"-")</f>
        <v>0</v>
      </c>
      <c r="Y120" s="142">
        <f>IFERROR(VLOOKUP($B120,'ARTICULOS DE OF. ASEO Y CAFET.'!$B128:$AF274,24,0),"-")</f>
        <v>0</v>
      </c>
      <c r="Z120" s="140">
        <f>IFERROR(VLOOKUP($B120,'ARTICULOS DE OF. ASEO Y CAFET.'!$B128:$AF274,25,0),"-")</f>
        <v>0</v>
      </c>
      <c r="AA120" s="140">
        <f>IFERROR(VLOOKUP($B120,'ARTICULOS DE OF. ASEO Y CAFET.'!$B128:$AF274,26,0),"-")</f>
        <v>0</v>
      </c>
      <c r="AB120" s="140">
        <f>IFERROR(VLOOKUP($B120,'ARTICULOS DE OF. ASEO Y CAFET.'!$B128:$AF274,27,0),"-")</f>
        <v>0</v>
      </c>
      <c r="AC120" s="140">
        <f>IFERROR(VLOOKUP($B120,'ARTICULOS DE OF. ASEO Y CAFET.'!$B128:$AF274,28,0),"-")</f>
        <v>0</v>
      </c>
      <c r="AD120" s="140">
        <f>IFERROR(VLOOKUP($B120,'ARTICULOS DE OF. ASEO Y CAFET.'!$B128:$AF274,29,0),"-")</f>
        <v>0</v>
      </c>
      <c r="AE120" s="140">
        <f>IFERROR(VLOOKUP($B120,'ARTICULOS DE OF. ASEO Y CAFET.'!$B128:$AF274,30,0),"-")</f>
        <v>0</v>
      </c>
      <c r="AF120" s="140">
        <f>IFERROR(VLOOKUP($B120,'ARTICULOS DE OF. ASEO Y CAFET.'!$B128:$AF274,31,0),"-")</f>
        <v>0</v>
      </c>
    </row>
    <row r="121" spans="1:32" s="71" customFormat="1" ht="26.25" customHeight="1" x14ac:dyDescent="0.2">
      <c r="A121" s="136">
        <f t="shared" si="2"/>
        <v>119</v>
      </c>
      <c r="B121" s="136" t="s">
        <v>103</v>
      </c>
      <c r="C121" s="137" t="s">
        <v>198</v>
      </c>
      <c r="D121" s="136" t="s">
        <v>474</v>
      </c>
      <c r="E121" s="158" t="s">
        <v>475</v>
      </c>
      <c r="F121" s="136" t="s">
        <v>28</v>
      </c>
      <c r="G121" s="139">
        <v>70</v>
      </c>
      <c r="H121" s="139">
        <f>'ARTICULOS DE OF. ASEO Y CAFET.'!$C$6</f>
        <v>0</v>
      </c>
      <c r="I121" s="139">
        <f>'ARTICULOS DE OF. ASEO Y CAFET.'!$C$7</f>
        <v>0</v>
      </c>
      <c r="J121" s="140">
        <f>IFERROR(VLOOKUP($B121,'ARTICULOS DE OF. ASEO Y CAFET.'!$B129:$AF275,9,0),"-")</f>
        <v>0</v>
      </c>
      <c r="K121" s="140">
        <f>IFERROR(VLOOKUP($B121,'ARTICULOS DE OF. ASEO Y CAFET.'!$B129:$AF275,10,0),"-")</f>
        <v>0</v>
      </c>
      <c r="L121" s="140">
        <f>IFERROR(VLOOKUP($B121,'ARTICULOS DE OF. ASEO Y CAFET.'!$B129:$AF275,11,0),"-")</f>
        <v>0</v>
      </c>
      <c r="M121" s="140">
        <f>IFERROR(VLOOKUP($B121,'ARTICULOS DE OF. ASEO Y CAFET.'!$B129:$AF275,12,0),"-")</f>
        <v>0</v>
      </c>
      <c r="N121" s="141">
        <f>IFERROR(VLOOKUP($B121,'ARTICULOS DE OF. ASEO Y CAFET.'!$B129:$AF275,13,0),"-")</f>
        <v>0</v>
      </c>
      <c r="O121" s="140">
        <f>IFERROR(VLOOKUP($B121,'ARTICULOS DE OF. ASEO Y CAFET.'!$B129:$AF275,14,0),"-")</f>
        <v>0</v>
      </c>
      <c r="P121" s="140">
        <f>IFERROR(VLOOKUP($B121,'ARTICULOS DE OF. ASEO Y CAFET.'!$B129:$AF275,15,0),"-")</f>
        <v>0</v>
      </c>
      <c r="Q121" s="141">
        <f>IFERROR(VLOOKUP($B121,'ARTICULOS DE OF. ASEO Y CAFET.'!$B129:$AF275,16,0),"-")</f>
        <v>0</v>
      </c>
      <c r="R121" s="142">
        <f>IFERROR(VLOOKUP($B121,'ARTICULOS DE OF. ASEO Y CAFET.'!$B129:$AF275,17,0),"-")</f>
        <v>0</v>
      </c>
      <c r="S121" s="141">
        <f>IFERROR(VLOOKUP($B121,'ARTICULOS DE OF. ASEO Y CAFET.'!$B129:$AF275,18,0),"-")</f>
        <v>0</v>
      </c>
      <c r="T121" s="141">
        <f>IFERROR(VLOOKUP($B121,'ARTICULOS DE OF. ASEO Y CAFET.'!$B129:$AF275,19,0),"-")</f>
        <v>0</v>
      </c>
      <c r="U121" s="141">
        <f>IFERROR(VLOOKUP($B121,'ARTICULOS DE OF. ASEO Y CAFET.'!$B129:$AF275,20,0),"-")</f>
        <v>0</v>
      </c>
      <c r="V121" s="140">
        <f>IFERROR(VLOOKUP($B121,'ARTICULOS DE OF. ASEO Y CAFET.'!$B129:$AF275,21,0),"-")</f>
        <v>0</v>
      </c>
      <c r="W121" s="142">
        <f>IFERROR(VLOOKUP($B121,'ARTICULOS DE OF. ASEO Y CAFET.'!$B129:$AF275,22,0),"-")</f>
        <v>0</v>
      </c>
      <c r="X121" s="142">
        <f>IFERROR(VLOOKUP($B121,'ARTICULOS DE OF. ASEO Y CAFET.'!$B129:$AF275,23,0),"-")</f>
        <v>0</v>
      </c>
      <c r="Y121" s="142">
        <f>IFERROR(VLOOKUP($B121,'ARTICULOS DE OF. ASEO Y CAFET.'!$B129:$AF275,24,0),"-")</f>
        <v>0</v>
      </c>
      <c r="Z121" s="140">
        <f>IFERROR(VLOOKUP($B121,'ARTICULOS DE OF. ASEO Y CAFET.'!$B129:$AF275,25,0),"-")</f>
        <v>0</v>
      </c>
      <c r="AA121" s="140">
        <f>IFERROR(VLOOKUP($B121,'ARTICULOS DE OF. ASEO Y CAFET.'!$B129:$AF275,26,0),"-")</f>
        <v>0</v>
      </c>
      <c r="AB121" s="140">
        <f>IFERROR(VLOOKUP($B121,'ARTICULOS DE OF. ASEO Y CAFET.'!$B129:$AF275,27,0),"-")</f>
        <v>0</v>
      </c>
      <c r="AC121" s="140">
        <f>IFERROR(VLOOKUP($B121,'ARTICULOS DE OF. ASEO Y CAFET.'!$B129:$AF275,28,0),"-")</f>
        <v>0</v>
      </c>
      <c r="AD121" s="140">
        <f>IFERROR(VLOOKUP($B121,'ARTICULOS DE OF. ASEO Y CAFET.'!$B129:$AF275,29,0),"-")</f>
        <v>0</v>
      </c>
      <c r="AE121" s="140">
        <f>IFERROR(VLOOKUP($B121,'ARTICULOS DE OF. ASEO Y CAFET.'!$B129:$AF275,30,0),"-")</f>
        <v>0</v>
      </c>
      <c r="AF121" s="140">
        <f>IFERROR(VLOOKUP($B121,'ARTICULOS DE OF. ASEO Y CAFET.'!$B129:$AF275,31,0),"-")</f>
        <v>0</v>
      </c>
    </row>
    <row r="122" spans="1:32" s="71" customFormat="1" ht="26.25" customHeight="1" x14ac:dyDescent="0.2">
      <c r="A122" s="136">
        <f t="shared" si="2"/>
        <v>120</v>
      </c>
      <c r="B122" s="136" t="s">
        <v>104</v>
      </c>
      <c r="C122" s="137" t="s">
        <v>199</v>
      </c>
      <c r="D122" s="136" t="s">
        <v>474</v>
      </c>
      <c r="E122" s="158" t="s">
        <v>475</v>
      </c>
      <c r="F122" s="136" t="s">
        <v>28</v>
      </c>
      <c r="G122" s="139">
        <v>100</v>
      </c>
      <c r="H122" s="139">
        <f>'ARTICULOS DE OF. ASEO Y CAFET.'!$C$6</f>
        <v>0</v>
      </c>
      <c r="I122" s="139">
        <f>'ARTICULOS DE OF. ASEO Y CAFET.'!$C$7</f>
        <v>0</v>
      </c>
      <c r="J122" s="140">
        <f>IFERROR(VLOOKUP($B122,'ARTICULOS DE OF. ASEO Y CAFET.'!$B130:$AF276,9,0),"-")</f>
        <v>0</v>
      </c>
      <c r="K122" s="140">
        <f>IFERROR(VLOOKUP($B122,'ARTICULOS DE OF. ASEO Y CAFET.'!$B130:$AF276,10,0),"-")</f>
        <v>0</v>
      </c>
      <c r="L122" s="140">
        <f>IFERROR(VLOOKUP($B122,'ARTICULOS DE OF. ASEO Y CAFET.'!$B130:$AF276,11,0),"-")</f>
        <v>0</v>
      </c>
      <c r="M122" s="140">
        <f>IFERROR(VLOOKUP($B122,'ARTICULOS DE OF. ASEO Y CAFET.'!$B130:$AF276,12,0),"-")</f>
        <v>0</v>
      </c>
      <c r="N122" s="141">
        <f>IFERROR(VLOOKUP($B122,'ARTICULOS DE OF. ASEO Y CAFET.'!$B130:$AF276,13,0),"-")</f>
        <v>0</v>
      </c>
      <c r="O122" s="140">
        <f>IFERROR(VLOOKUP($B122,'ARTICULOS DE OF. ASEO Y CAFET.'!$B130:$AF276,14,0),"-")</f>
        <v>0</v>
      </c>
      <c r="P122" s="140">
        <f>IFERROR(VLOOKUP($B122,'ARTICULOS DE OF. ASEO Y CAFET.'!$B130:$AF276,15,0),"-")</f>
        <v>0</v>
      </c>
      <c r="Q122" s="141">
        <f>IFERROR(VLOOKUP($B122,'ARTICULOS DE OF. ASEO Y CAFET.'!$B130:$AF276,16,0),"-")</f>
        <v>0</v>
      </c>
      <c r="R122" s="142">
        <f>IFERROR(VLOOKUP($B122,'ARTICULOS DE OF. ASEO Y CAFET.'!$B130:$AF276,17,0),"-")</f>
        <v>0</v>
      </c>
      <c r="S122" s="141">
        <f>IFERROR(VLOOKUP($B122,'ARTICULOS DE OF. ASEO Y CAFET.'!$B130:$AF276,18,0),"-")</f>
        <v>0</v>
      </c>
      <c r="T122" s="141">
        <f>IFERROR(VLOOKUP($B122,'ARTICULOS DE OF. ASEO Y CAFET.'!$B130:$AF276,19,0),"-")</f>
        <v>0</v>
      </c>
      <c r="U122" s="141">
        <f>IFERROR(VLOOKUP($B122,'ARTICULOS DE OF. ASEO Y CAFET.'!$B130:$AF276,20,0),"-")</f>
        <v>0</v>
      </c>
      <c r="V122" s="140">
        <f>IFERROR(VLOOKUP($B122,'ARTICULOS DE OF. ASEO Y CAFET.'!$B130:$AF276,21,0),"-")</f>
        <v>0</v>
      </c>
      <c r="W122" s="142">
        <f>IFERROR(VLOOKUP($B122,'ARTICULOS DE OF. ASEO Y CAFET.'!$B130:$AF276,22,0),"-")</f>
        <v>0</v>
      </c>
      <c r="X122" s="142">
        <f>IFERROR(VLOOKUP($B122,'ARTICULOS DE OF. ASEO Y CAFET.'!$B130:$AF276,23,0),"-")</f>
        <v>0</v>
      </c>
      <c r="Y122" s="142">
        <f>IFERROR(VLOOKUP($B122,'ARTICULOS DE OF. ASEO Y CAFET.'!$B130:$AF276,24,0),"-")</f>
        <v>0</v>
      </c>
      <c r="Z122" s="140">
        <f>IFERROR(VLOOKUP($B122,'ARTICULOS DE OF. ASEO Y CAFET.'!$B130:$AF276,25,0),"-")</f>
        <v>0</v>
      </c>
      <c r="AA122" s="140">
        <f>IFERROR(VLOOKUP($B122,'ARTICULOS DE OF. ASEO Y CAFET.'!$B130:$AF276,26,0),"-")</f>
        <v>0</v>
      </c>
      <c r="AB122" s="140">
        <f>IFERROR(VLOOKUP($B122,'ARTICULOS DE OF. ASEO Y CAFET.'!$B130:$AF276,27,0),"-")</f>
        <v>0</v>
      </c>
      <c r="AC122" s="140">
        <f>IFERROR(VLOOKUP($B122,'ARTICULOS DE OF. ASEO Y CAFET.'!$B130:$AF276,28,0),"-")</f>
        <v>0</v>
      </c>
      <c r="AD122" s="140">
        <f>IFERROR(VLOOKUP($B122,'ARTICULOS DE OF. ASEO Y CAFET.'!$B130:$AF276,29,0),"-")</f>
        <v>0</v>
      </c>
      <c r="AE122" s="140">
        <f>IFERROR(VLOOKUP($B122,'ARTICULOS DE OF. ASEO Y CAFET.'!$B130:$AF276,30,0),"-")</f>
        <v>0</v>
      </c>
      <c r="AF122" s="140">
        <f>IFERROR(VLOOKUP($B122,'ARTICULOS DE OF. ASEO Y CAFET.'!$B130:$AF276,31,0),"-")</f>
        <v>0</v>
      </c>
    </row>
    <row r="123" spans="1:32" s="71" customFormat="1" ht="26.25" customHeight="1" x14ac:dyDescent="0.2">
      <c r="A123" s="136">
        <f t="shared" si="2"/>
        <v>121</v>
      </c>
      <c r="B123" s="136" t="s">
        <v>105</v>
      </c>
      <c r="C123" s="137" t="s">
        <v>200</v>
      </c>
      <c r="D123" s="136" t="s">
        <v>474</v>
      </c>
      <c r="E123" s="158" t="s">
        <v>475</v>
      </c>
      <c r="F123" s="136" t="s">
        <v>28</v>
      </c>
      <c r="G123" s="139">
        <v>50</v>
      </c>
      <c r="H123" s="139">
        <f>'ARTICULOS DE OF. ASEO Y CAFET.'!$C$6</f>
        <v>0</v>
      </c>
      <c r="I123" s="139">
        <f>'ARTICULOS DE OF. ASEO Y CAFET.'!$C$7</f>
        <v>0</v>
      </c>
      <c r="J123" s="140">
        <f>IFERROR(VLOOKUP($B123,'ARTICULOS DE OF. ASEO Y CAFET.'!$B131:$AF277,9,0),"-")</f>
        <v>0</v>
      </c>
      <c r="K123" s="140">
        <f>IFERROR(VLOOKUP($B123,'ARTICULOS DE OF. ASEO Y CAFET.'!$B131:$AF277,10,0),"-")</f>
        <v>0</v>
      </c>
      <c r="L123" s="140">
        <f>IFERROR(VLOOKUP($B123,'ARTICULOS DE OF. ASEO Y CAFET.'!$B131:$AF277,11,0),"-")</f>
        <v>0</v>
      </c>
      <c r="M123" s="140">
        <f>IFERROR(VLOOKUP($B123,'ARTICULOS DE OF. ASEO Y CAFET.'!$B131:$AF277,12,0),"-")</f>
        <v>0</v>
      </c>
      <c r="N123" s="141">
        <f>IFERROR(VLOOKUP($B123,'ARTICULOS DE OF. ASEO Y CAFET.'!$B131:$AF277,13,0),"-")</f>
        <v>0</v>
      </c>
      <c r="O123" s="140">
        <f>IFERROR(VLOOKUP($B123,'ARTICULOS DE OF. ASEO Y CAFET.'!$B131:$AF277,14,0),"-")</f>
        <v>0</v>
      </c>
      <c r="P123" s="140">
        <f>IFERROR(VLOOKUP($B123,'ARTICULOS DE OF. ASEO Y CAFET.'!$B131:$AF277,15,0),"-")</f>
        <v>0</v>
      </c>
      <c r="Q123" s="141">
        <f>IFERROR(VLOOKUP($B123,'ARTICULOS DE OF. ASEO Y CAFET.'!$B131:$AF277,16,0),"-")</f>
        <v>0</v>
      </c>
      <c r="R123" s="142">
        <f>IFERROR(VLOOKUP($B123,'ARTICULOS DE OF. ASEO Y CAFET.'!$B131:$AF277,17,0),"-")</f>
        <v>0</v>
      </c>
      <c r="S123" s="141">
        <f>IFERROR(VLOOKUP($B123,'ARTICULOS DE OF. ASEO Y CAFET.'!$B131:$AF277,18,0),"-")</f>
        <v>0</v>
      </c>
      <c r="T123" s="141">
        <f>IFERROR(VLOOKUP($B123,'ARTICULOS DE OF. ASEO Y CAFET.'!$B131:$AF277,19,0),"-")</f>
        <v>0</v>
      </c>
      <c r="U123" s="141">
        <f>IFERROR(VLOOKUP($B123,'ARTICULOS DE OF. ASEO Y CAFET.'!$B131:$AF277,20,0),"-")</f>
        <v>0</v>
      </c>
      <c r="V123" s="140">
        <f>IFERROR(VLOOKUP($B123,'ARTICULOS DE OF. ASEO Y CAFET.'!$B131:$AF277,21,0),"-")</f>
        <v>0</v>
      </c>
      <c r="W123" s="142">
        <f>IFERROR(VLOOKUP($B123,'ARTICULOS DE OF. ASEO Y CAFET.'!$B131:$AF277,22,0),"-")</f>
        <v>0</v>
      </c>
      <c r="X123" s="142">
        <f>IFERROR(VLOOKUP($B123,'ARTICULOS DE OF. ASEO Y CAFET.'!$B131:$AF277,23,0),"-")</f>
        <v>0</v>
      </c>
      <c r="Y123" s="142">
        <f>IFERROR(VLOOKUP($B123,'ARTICULOS DE OF. ASEO Y CAFET.'!$B131:$AF277,24,0),"-")</f>
        <v>0</v>
      </c>
      <c r="Z123" s="140">
        <f>IFERROR(VLOOKUP($B123,'ARTICULOS DE OF. ASEO Y CAFET.'!$B131:$AF277,25,0),"-")</f>
        <v>0</v>
      </c>
      <c r="AA123" s="140">
        <f>IFERROR(VLOOKUP($B123,'ARTICULOS DE OF. ASEO Y CAFET.'!$B131:$AF277,26,0),"-")</f>
        <v>0</v>
      </c>
      <c r="AB123" s="140">
        <f>IFERROR(VLOOKUP($B123,'ARTICULOS DE OF. ASEO Y CAFET.'!$B131:$AF277,27,0),"-")</f>
        <v>0</v>
      </c>
      <c r="AC123" s="140">
        <f>IFERROR(VLOOKUP($B123,'ARTICULOS DE OF. ASEO Y CAFET.'!$B131:$AF277,28,0),"-")</f>
        <v>0</v>
      </c>
      <c r="AD123" s="140">
        <f>IFERROR(VLOOKUP($B123,'ARTICULOS DE OF. ASEO Y CAFET.'!$B131:$AF277,29,0),"-")</f>
        <v>0</v>
      </c>
      <c r="AE123" s="140">
        <f>IFERROR(VLOOKUP($B123,'ARTICULOS DE OF. ASEO Y CAFET.'!$B131:$AF277,30,0),"-")</f>
        <v>0</v>
      </c>
      <c r="AF123" s="140">
        <f>IFERROR(VLOOKUP($B123,'ARTICULOS DE OF. ASEO Y CAFET.'!$B131:$AF277,31,0),"-")</f>
        <v>0</v>
      </c>
    </row>
    <row r="124" spans="1:32" s="71" customFormat="1" ht="26.25" customHeight="1" x14ac:dyDescent="0.2">
      <c r="A124" s="136">
        <f t="shared" si="2"/>
        <v>122</v>
      </c>
      <c r="B124" s="136" t="s">
        <v>106</v>
      </c>
      <c r="C124" s="137" t="s">
        <v>201</v>
      </c>
      <c r="D124" s="136" t="s">
        <v>474</v>
      </c>
      <c r="E124" s="158" t="s">
        <v>475</v>
      </c>
      <c r="F124" s="136" t="s">
        <v>28</v>
      </c>
      <c r="G124" s="139">
        <v>80</v>
      </c>
      <c r="H124" s="139">
        <f>'ARTICULOS DE OF. ASEO Y CAFET.'!$C$6</f>
        <v>0</v>
      </c>
      <c r="I124" s="139">
        <f>'ARTICULOS DE OF. ASEO Y CAFET.'!$C$7</f>
        <v>0</v>
      </c>
      <c r="J124" s="140">
        <f>IFERROR(VLOOKUP($B124,'ARTICULOS DE OF. ASEO Y CAFET.'!$B132:$AF278,9,0),"-")</f>
        <v>0</v>
      </c>
      <c r="K124" s="140">
        <f>IFERROR(VLOOKUP($B124,'ARTICULOS DE OF. ASEO Y CAFET.'!$B132:$AF278,10,0),"-")</f>
        <v>0</v>
      </c>
      <c r="L124" s="140">
        <f>IFERROR(VLOOKUP($B124,'ARTICULOS DE OF. ASEO Y CAFET.'!$B132:$AF278,11,0),"-")</f>
        <v>0</v>
      </c>
      <c r="M124" s="140">
        <f>IFERROR(VLOOKUP($B124,'ARTICULOS DE OF. ASEO Y CAFET.'!$B132:$AF278,12,0),"-")</f>
        <v>0</v>
      </c>
      <c r="N124" s="141">
        <f>IFERROR(VLOOKUP($B124,'ARTICULOS DE OF. ASEO Y CAFET.'!$B132:$AF278,13,0),"-")</f>
        <v>0</v>
      </c>
      <c r="O124" s="140">
        <f>IFERROR(VLOOKUP($B124,'ARTICULOS DE OF. ASEO Y CAFET.'!$B132:$AF278,14,0),"-")</f>
        <v>0</v>
      </c>
      <c r="P124" s="140">
        <f>IFERROR(VLOOKUP($B124,'ARTICULOS DE OF. ASEO Y CAFET.'!$B132:$AF278,15,0),"-")</f>
        <v>0</v>
      </c>
      <c r="Q124" s="141">
        <f>IFERROR(VLOOKUP($B124,'ARTICULOS DE OF. ASEO Y CAFET.'!$B132:$AF278,16,0),"-")</f>
        <v>0</v>
      </c>
      <c r="R124" s="142">
        <f>IFERROR(VLOOKUP($B124,'ARTICULOS DE OF. ASEO Y CAFET.'!$B132:$AF278,17,0),"-")</f>
        <v>0</v>
      </c>
      <c r="S124" s="141">
        <f>IFERROR(VLOOKUP($B124,'ARTICULOS DE OF. ASEO Y CAFET.'!$B132:$AF278,18,0),"-")</f>
        <v>0</v>
      </c>
      <c r="T124" s="141">
        <f>IFERROR(VLOOKUP($B124,'ARTICULOS DE OF. ASEO Y CAFET.'!$B132:$AF278,19,0),"-")</f>
        <v>0</v>
      </c>
      <c r="U124" s="141">
        <f>IFERROR(VLOOKUP($B124,'ARTICULOS DE OF. ASEO Y CAFET.'!$B132:$AF278,20,0),"-")</f>
        <v>0</v>
      </c>
      <c r="V124" s="140">
        <f>IFERROR(VLOOKUP($B124,'ARTICULOS DE OF. ASEO Y CAFET.'!$B132:$AF278,21,0),"-")</f>
        <v>0</v>
      </c>
      <c r="W124" s="142">
        <f>IFERROR(VLOOKUP($B124,'ARTICULOS DE OF. ASEO Y CAFET.'!$B132:$AF278,22,0),"-")</f>
        <v>0</v>
      </c>
      <c r="X124" s="142">
        <f>IFERROR(VLOOKUP($B124,'ARTICULOS DE OF. ASEO Y CAFET.'!$B132:$AF278,23,0),"-")</f>
        <v>0</v>
      </c>
      <c r="Y124" s="142">
        <f>IFERROR(VLOOKUP($B124,'ARTICULOS DE OF. ASEO Y CAFET.'!$B132:$AF278,24,0),"-")</f>
        <v>0</v>
      </c>
      <c r="Z124" s="140">
        <f>IFERROR(VLOOKUP($B124,'ARTICULOS DE OF. ASEO Y CAFET.'!$B132:$AF278,25,0),"-")</f>
        <v>0</v>
      </c>
      <c r="AA124" s="140">
        <f>IFERROR(VLOOKUP($B124,'ARTICULOS DE OF. ASEO Y CAFET.'!$B132:$AF278,26,0),"-")</f>
        <v>0</v>
      </c>
      <c r="AB124" s="140">
        <f>IFERROR(VLOOKUP($B124,'ARTICULOS DE OF. ASEO Y CAFET.'!$B132:$AF278,27,0),"-")</f>
        <v>0</v>
      </c>
      <c r="AC124" s="140">
        <f>IFERROR(VLOOKUP($B124,'ARTICULOS DE OF. ASEO Y CAFET.'!$B132:$AF278,28,0),"-")</f>
        <v>0</v>
      </c>
      <c r="AD124" s="140">
        <f>IFERROR(VLOOKUP($B124,'ARTICULOS DE OF. ASEO Y CAFET.'!$B132:$AF278,29,0),"-")</f>
        <v>0</v>
      </c>
      <c r="AE124" s="140">
        <f>IFERROR(VLOOKUP($B124,'ARTICULOS DE OF. ASEO Y CAFET.'!$B132:$AF278,30,0),"-")</f>
        <v>0</v>
      </c>
      <c r="AF124" s="140">
        <f>IFERROR(VLOOKUP($B124,'ARTICULOS DE OF. ASEO Y CAFET.'!$B132:$AF278,31,0),"-")</f>
        <v>0</v>
      </c>
    </row>
    <row r="125" spans="1:32" s="71" customFormat="1" ht="26.25" customHeight="1" x14ac:dyDescent="0.2">
      <c r="A125" s="136">
        <f t="shared" si="2"/>
        <v>123</v>
      </c>
      <c r="B125" s="136" t="s">
        <v>107</v>
      </c>
      <c r="C125" s="137" t="s">
        <v>202</v>
      </c>
      <c r="D125" s="136" t="s">
        <v>477</v>
      </c>
      <c r="E125" s="143" t="s">
        <v>478</v>
      </c>
      <c r="F125" s="136" t="s">
        <v>479</v>
      </c>
      <c r="G125" s="139">
        <v>6000</v>
      </c>
      <c r="H125" s="139">
        <f>'ARTICULOS DE OF. ASEO Y CAFET.'!$C$6</f>
        <v>0</v>
      </c>
      <c r="I125" s="139">
        <f>'ARTICULOS DE OF. ASEO Y CAFET.'!$C$7</f>
        <v>0</v>
      </c>
      <c r="J125" s="140">
        <f>IFERROR(VLOOKUP($B125,'ARTICULOS DE OF. ASEO Y CAFET.'!$B133:$AF279,9,0),"-")</f>
        <v>0</v>
      </c>
      <c r="K125" s="140">
        <f>IFERROR(VLOOKUP($B125,'ARTICULOS DE OF. ASEO Y CAFET.'!$B133:$AF279,10,0),"-")</f>
        <v>0</v>
      </c>
      <c r="L125" s="140">
        <f>IFERROR(VLOOKUP($B125,'ARTICULOS DE OF. ASEO Y CAFET.'!$B133:$AF279,11,0),"-")</f>
        <v>0</v>
      </c>
      <c r="M125" s="140">
        <f>IFERROR(VLOOKUP($B125,'ARTICULOS DE OF. ASEO Y CAFET.'!$B133:$AF279,12,0),"-")</f>
        <v>0</v>
      </c>
      <c r="N125" s="141">
        <f>IFERROR(VLOOKUP($B125,'ARTICULOS DE OF. ASEO Y CAFET.'!$B133:$AF279,13,0),"-")</f>
        <v>0</v>
      </c>
      <c r="O125" s="140">
        <f>IFERROR(VLOOKUP($B125,'ARTICULOS DE OF. ASEO Y CAFET.'!$B133:$AF279,14,0),"-")</f>
        <v>0</v>
      </c>
      <c r="P125" s="140">
        <f>IFERROR(VLOOKUP($B125,'ARTICULOS DE OF. ASEO Y CAFET.'!$B133:$AF279,15,0),"-")</f>
        <v>0</v>
      </c>
      <c r="Q125" s="141">
        <f>IFERROR(VLOOKUP($B125,'ARTICULOS DE OF. ASEO Y CAFET.'!$B133:$AF279,16,0),"-")</f>
        <v>0</v>
      </c>
      <c r="R125" s="142">
        <f>IFERROR(VLOOKUP($B125,'ARTICULOS DE OF. ASEO Y CAFET.'!$B133:$AF279,17,0),"-")</f>
        <v>0</v>
      </c>
      <c r="S125" s="141">
        <f>IFERROR(VLOOKUP($B125,'ARTICULOS DE OF. ASEO Y CAFET.'!$B133:$AF279,18,0),"-")</f>
        <v>0</v>
      </c>
      <c r="T125" s="141">
        <f>IFERROR(VLOOKUP($B125,'ARTICULOS DE OF. ASEO Y CAFET.'!$B133:$AF279,19,0),"-")</f>
        <v>0</v>
      </c>
      <c r="U125" s="141">
        <f>IFERROR(VLOOKUP($B125,'ARTICULOS DE OF. ASEO Y CAFET.'!$B133:$AF279,20,0),"-")</f>
        <v>0</v>
      </c>
      <c r="V125" s="140">
        <f>IFERROR(VLOOKUP($B125,'ARTICULOS DE OF. ASEO Y CAFET.'!$B133:$AF279,21,0),"-")</f>
        <v>0</v>
      </c>
      <c r="W125" s="142">
        <f>IFERROR(VLOOKUP($B125,'ARTICULOS DE OF. ASEO Y CAFET.'!$B133:$AF279,22,0),"-")</f>
        <v>0</v>
      </c>
      <c r="X125" s="142">
        <f>IFERROR(VLOOKUP($B125,'ARTICULOS DE OF. ASEO Y CAFET.'!$B133:$AF279,23,0),"-")</f>
        <v>0</v>
      </c>
      <c r="Y125" s="142">
        <f>IFERROR(VLOOKUP($B125,'ARTICULOS DE OF. ASEO Y CAFET.'!$B133:$AF279,24,0),"-")</f>
        <v>0</v>
      </c>
      <c r="Z125" s="140">
        <f>IFERROR(VLOOKUP($B125,'ARTICULOS DE OF. ASEO Y CAFET.'!$B133:$AF279,25,0),"-")</f>
        <v>0</v>
      </c>
      <c r="AA125" s="140">
        <f>IFERROR(VLOOKUP($B125,'ARTICULOS DE OF. ASEO Y CAFET.'!$B133:$AF279,26,0),"-")</f>
        <v>0</v>
      </c>
      <c r="AB125" s="140">
        <f>IFERROR(VLOOKUP($B125,'ARTICULOS DE OF. ASEO Y CAFET.'!$B133:$AF279,27,0),"-")</f>
        <v>0</v>
      </c>
      <c r="AC125" s="140">
        <f>IFERROR(VLOOKUP($B125,'ARTICULOS DE OF. ASEO Y CAFET.'!$B133:$AF279,28,0),"-")</f>
        <v>0</v>
      </c>
      <c r="AD125" s="140">
        <f>IFERROR(VLOOKUP($B125,'ARTICULOS DE OF. ASEO Y CAFET.'!$B133:$AF279,29,0),"-")</f>
        <v>0</v>
      </c>
      <c r="AE125" s="140">
        <f>IFERROR(VLOOKUP($B125,'ARTICULOS DE OF. ASEO Y CAFET.'!$B133:$AF279,30,0),"-")</f>
        <v>0</v>
      </c>
      <c r="AF125" s="140">
        <f>IFERROR(VLOOKUP($B125,'ARTICULOS DE OF. ASEO Y CAFET.'!$B133:$AF279,31,0),"-")</f>
        <v>0</v>
      </c>
    </row>
    <row r="126" spans="1:32" s="71" customFormat="1" ht="26.25" customHeight="1" x14ac:dyDescent="0.2">
      <c r="A126" s="136">
        <f t="shared" si="2"/>
        <v>124</v>
      </c>
      <c r="B126" s="136" t="s">
        <v>108</v>
      </c>
      <c r="C126" s="137" t="s">
        <v>203</v>
      </c>
      <c r="D126" s="136" t="s">
        <v>480</v>
      </c>
      <c r="E126" s="138" t="s">
        <v>481</v>
      </c>
      <c r="F126" s="136" t="s">
        <v>479</v>
      </c>
      <c r="G126" s="139">
        <v>10</v>
      </c>
      <c r="H126" s="139">
        <f>'ARTICULOS DE OF. ASEO Y CAFET.'!$C$6</f>
        <v>0</v>
      </c>
      <c r="I126" s="139">
        <f>'ARTICULOS DE OF. ASEO Y CAFET.'!$C$7</f>
        <v>0</v>
      </c>
      <c r="J126" s="140">
        <f>IFERROR(VLOOKUP($B126,'ARTICULOS DE OF. ASEO Y CAFET.'!$B134:$AF280,9,0),"-")</f>
        <v>0</v>
      </c>
      <c r="K126" s="140">
        <f>IFERROR(VLOOKUP($B126,'ARTICULOS DE OF. ASEO Y CAFET.'!$B134:$AF280,10,0),"-")</f>
        <v>0</v>
      </c>
      <c r="L126" s="140">
        <f>IFERROR(VLOOKUP($B126,'ARTICULOS DE OF. ASEO Y CAFET.'!$B134:$AF280,11,0),"-")</f>
        <v>0</v>
      </c>
      <c r="M126" s="140">
        <f>IFERROR(VLOOKUP($B126,'ARTICULOS DE OF. ASEO Y CAFET.'!$B134:$AF280,12,0),"-")</f>
        <v>0</v>
      </c>
      <c r="N126" s="141">
        <f>IFERROR(VLOOKUP($B126,'ARTICULOS DE OF. ASEO Y CAFET.'!$B134:$AF280,13,0),"-")</f>
        <v>0</v>
      </c>
      <c r="O126" s="140">
        <f>IFERROR(VLOOKUP($B126,'ARTICULOS DE OF. ASEO Y CAFET.'!$B134:$AF280,14,0),"-")</f>
        <v>0</v>
      </c>
      <c r="P126" s="140">
        <f>IFERROR(VLOOKUP($B126,'ARTICULOS DE OF. ASEO Y CAFET.'!$B134:$AF280,15,0),"-")</f>
        <v>0</v>
      </c>
      <c r="Q126" s="141">
        <f>IFERROR(VLOOKUP($B126,'ARTICULOS DE OF. ASEO Y CAFET.'!$B134:$AF280,16,0),"-")</f>
        <v>0</v>
      </c>
      <c r="R126" s="142">
        <f>IFERROR(VLOOKUP($B126,'ARTICULOS DE OF. ASEO Y CAFET.'!$B134:$AF280,17,0),"-")</f>
        <v>0</v>
      </c>
      <c r="S126" s="141">
        <f>IFERROR(VLOOKUP($B126,'ARTICULOS DE OF. ASEO Y CAFET.'!$B134:$AF280,18,0),"-")</f>
        <v>0</v>
      </c>
      <c r="T126" s="141">
        <f>IFERROR(VLOOKUP($B126,'ARTICULOS DE OF. ASEO Y CAFET.'!$B134:$AF280,19,0),"-")</f>
        <v>0</v>
      </c>
      <c r="U126" s="141">
        <f>IFERROR(VLOOKUP($B126,'ARTICULOS DE OF. ASEO Y CAFET.'!$B134:$AF280,20,0),"-")</f>
        <v>0</v>
      </c>
      <c r="V126" s="140">
        <f>IFERROR(VLOOKUP($B126,'ARTICULOS DE OF. ASEO Y CAFET.'!$B134:$AF280,21,0),"-")</f>
        <v>0</v>
      </c>
      <c r="W126" s="142">
        <f>IFERROR(VLOOKUP($B126,'ARTICULOS DE OF. ASEO Y CAFET.'!$B134:$AF280,22,0),"-")</f>
        <v>0</v>
      </c>
      <c r="X126" s="142">
        <f>IFERROR(VLOOKUP($B126,'ARTICULOS DE OF. ASEO Y CAFET.'!$B134:$AF280,23,0),"-")</f>
        <v>0</v>
      </c>
      <c r="Y126" s="142">
        <f>IFERROR(VLOOKUP($B126,'ARTICULOS DE OF. ASEO Y CAFET.'!$B134:$AF280,24,0),"-")</f>
        <v>0</v>
      </c>
      <c r="Z126" s="140">
        <f>IFERROR(VLOOKUP($B126,'ARTICULOS DE OF. ASEO Y CAFET.'!$B134:$AF280,25,0),"-")</f>
        <v>0</v>
      </c>
      <c r="AA126" s="140">
        <f>IFERROR(VLOOKUP($B126,'ARTICULOS DE OF. ASEO Y CAFET.'!$B134:$AF280,26,0),"-")</f>
        <v>0</v>
      </c>
      <c r="AB126" s="140">
        <f>IFERROR(VLOOKUP($B126,'ARTICULOS DE OF. ASEO Y CAFET.'!$B134:$AF280,27,0),"-")</f>
        <v>0</v>
      </c>
      <c r="AC126" s="140">
        <f>IFERROR(VLOOKUP($B126,'ARTICULOS DE OF. ASEO Y CAFET.'!$B134:$AF280,28,0),"-")</f>
        <v>0</v>
      </c>
      <c r="AD126" s="140">
        <f>IFERROR(VLOOKUP($B126,'ARTICULOS DE OF. ASEO Y CAFET.'!$B134:$AF280,29,0),"-")</f>
        <v>0</v>
      </c>
      <c r="AE126" s="140">
        <f>IFERROR(VLOOKUP($B126,'ARTICULOS DE OF. ASEO Y CAFET.'!$B134:$AF280,30,0),"-")</f>
        <v>0</v>
      </c>
      <c r="AF126" s="140">
        <f>IFERROR(VLOOKUP($B126,'ARTICULOS DE OF. ASEO Y CAFET.'!$B134:$AF280,31,0),"-")</f>
        <v>0</v>
      </c>
    </row>
    <row r="127" spans="1:32" s="71" customFormat="1" ht="26.25" customHeight="1" x14ac:dyDescent="0.2">
      <c r="A127" s="136">
        <f t="shared" si="2"/>
        <v>125</v>
      </c>
      <c r="B127" s="146" t="s">
        <v>109</v>
      </c>
      <c r="C127" s="147" t="s">
        <v>204</v>
      </c>
      <c r="D127" s="146" t="s">
        <v>482</v>
      </c>
      <c r="E127" s="143" t="s">
        <v>483</v>
      </c>
      <c r="F127" s="146" t="s">
        <v>479</v>
      </c>
      <c r="G127" s="148">
        <v>10</v>
      </c>
      <c r="H127" s="139">
        <f>'ARTICULOS DE OF. ASEO Y CAFET.'!$C$6</f>
        <v>0</v>
      </c>
      <c r="I127" s="139">
        <f>'ARTICULOS DE OF. ASEO Y CAFET.'!$C$7</f>
        <v>0</v>
      </c>
      <c r="J127" s="140">
        <f>IFERROR(VLOOKUP($B127,'ARTICULOS DE OF. ASEO Y CAFET.'!$B135:$AF281,9,0),"-")</f>
        <v>0</v>
      </c>
      <c r="K127" s="140">
        <f>IFERROR(VLOOKUP($B127,'ARTICULOS DE OF. ASEO Y CAFET.'!$B135:$AF281,10,0),"-")</f>
        <v>0</v>
      </c>
      <c r="L127" s="140">
        <f>IFERROR(VLOOKUP($B127,'ARTICULOS DE OF. ASEO Y CAFET.'!$B135:$AF281,11,0),"-")</f>
        <v>0</v>
      </c>
      <c r="M127" s="140">
        <f>IFERROR(VLOOKUP($B127,'ARTICULOS DE OF. ASEO Y CAFET.'!$B135:$AF281,12,0),"-")</f>
        <v>0</v>
      </c>
      <c r="N127" s="141">
        <f>IFERROR(VLOOKUP($B127,'ARTICULOS DE OF. ASEO Y CAFET.'!$B135:$AF281,13,0),"-")</f>
        <v>0</v>
      </c>
      <c r="O127" s="140">
        <f>IFERROR(VLOOKUP($B127,'ARTICULOS DE OF. ASEO Y CAFET.'!$B135:$AF281,14,0),"-")</f>
        <v>0</v>
      </c>
      <c r="P127" s="140">
        <f>IFERROR(VLOOKUP($B127,'ARTICULOS DE OF. ASEO Y CAFET.'!$B135:$AF281,15,0),"-")</f>
        <v>0</v>
      </c>
      <c r="Q127" s="141">
        <f>IFERROR(VLOOKUP($B127,'ARTICULOS DE OF. ASEO Y CAFET.'!$B135:$AF281,16,0),"-")</f>
        <v>0</v>
      </c>
      <c r="R127" s="142">
        <f>IFERROR(VLOOKUP($B127,'ARTICULOS DE OF. ASEO Y CAFET.'!$B135:$AF281,17,0),"-")</f>
        <v>0</v>
      </c>
      <c r="S127" s="141">
        <f>IFERROR(VLOOKUP($B127,'ARTICULOS DE OF. ASEO Y CAFET.'!$B135:$AF281,18,0),"-")</f>
        <v>0</v>
      </c>
      <c r="T127" s="141">
        <f>IFERROR(VLOOKUP($B127,'ARTICULOS DE OF. ASEO Y CAFET.'!$B135:$AF281,19,0),"-")</f>
        <v>0</v>
      </c>
      <c r="U127" s="141">
        <f>IFERROR(VLOOKUP($B127,'ARTICULOS DE OF. ASEO Y CAFET.'!$B135:$AF281,20,0),"-")</f>
        <v>0</v>
      </c>
      <c r="V127" s="140">
        <f>IFERROR(VLOOKUP($B127,'ARTICULOS DE OF. ASEO Y CAFET.'!$B135:$AF281,21,0),"-")</f>
        <v>0</v>
      </c>
      <c r="W127" s="142">
        <f>IFERROR(VLOOKUP($B127,'ARTICULOS DE OF. ASEO Y CAFET.'!$B135:$AF281,22,0),"-")</f>
        <v>0</v>
      </c>
      <c r="X127" s="142">
        <f>IFERROR(VLOOKUP($B127,'ARTICULOS DE OF. ASEO Y CAFET.'!$B135:$AF281,23,0),"-")</f>
        <v>0</v>
      </c>
      <c r="Y127" s="142">
        <f>IFERROR(VLOOKUP($B127,'ARTICULOS DE OF. ASEO Y CAFET.'!$B135:$AF281,24,0),"-")</f>
        <v>0</v>
      </c>
      <c r="Z127" s="140">
        <f>IFERROR(VLOOKUP($B127,'ARTICULOS DE OF. ASEO Y CAFET.'!$B135:$AF281,25,0),"-")</f>
        <v>0</v>
      </c>
      <c r="AA127" s="140">
        <f>IFERROR(VLOOKUP($B127,'ARTICULOS DE OF. ASEO Y CAFET.'!$B135:$AF281,26,0),"-")</f>
        <v>0</v>
      </c>
      <c r="AB127" s="140">
        <f>IFERROR(VLOOKUP($B127,'ARTICULOS DE OF. ASEO Y CAFET.'!$B135:$AF281,27,0),"-")</f>
        <v>0</v>
      </c>
      <c r="AC127" s="140">
        <f>IFERROR(VLOOKUP($B127,'ARTICULOS DE OF. ASEO Y CAFET.'!$B135:$AF281,28,0),"-")</f>
        <v>0</v>
      </c>
      <c r="AD127" s="140">
        <f>IFERROR(VLOOKUP($B127,'ARTICULOS DE OF. ASEO Y CAFET.'!$B135:$AF281,29,0),"-")</f>
        <v>0</v>
      </c>
      <c r="AE127" s="140">
        <f>IFERROR(VLOOKUP($B127,'ARTICULOS DE OF. ASEO Y CAFET.'!$B135:$AF281,30,0),"-")</f>
        <v>0</v>
      </c>
      <c r="AF127" s="140">
        <f>IFERROR(VLOOKUP($B127,'ARTICULOS DE OF. ASEO Y CAFET.'!$B135:$AF281,31,0),"-")</f>
        <v>0</v>
      </c>
    </row>
    <row r="128" spans="1:32" s="71" customFormat="1" ht="26.25" customHeight="1" x14ac:dyDescent="0.2">
      <c r="A128" s="136">
        <f t="shared" si="2"/>
        <v>126</v>
      </c>
      <c r="B128" s="136" t="s">
        <v>110</v>
      </c>
      <c r="C128" s="137" t="s">
        <v>205</v>
      </c>
      <c r="D128" s="136" t="s">
        <v>484</v>
      </c>
      <c r="E128" s="138" t="s">
        <v>485</v>
      </c>
      <c r="F128" s="136" t="s">
        <v>479</v>
      </c>
      <c r="G128" s="139">
        <v>40</v>
      </c>
      <c r="H128" s="139">
        <f>'ARTICULOS DE OF. ASEO Y CAFET.'!$C$6</f>
        <v>0</v>
      </c>
      <c r="I128" s="139">
        <f>'ARTICULOS DE OF. ASEO Y CAFET.'!$C$7</f>
        <v>0</v>
      </c>
      <c r="J128" s="140">
        <f>IFERROR(VLOOKUP($B128,'ARTICULOS DE OF. ASEO Y CAFET.'!$B136:$AF282,9,0),"-")</f>
        <v>0</v>
      </c>
      <c r="K128" s="140">
        <f>IFERROR(VLOOKUP($B128,'ARTICULOS DE OF. ASEO Y CAFET.'!$B136:$AF282,10,0),"-")</f>
        <v>0</v>
      </c>
      <c r="L128" s="140">
        <f>IFERROR(VLOOKUP($B128,'ARTICULOS DE OF. ASEO Y CAFET.'!$B136:$AF282,11,0),"-")</f>
        <v>0</v>
      </c>
      <c r="M128" s="140">
        <f>IFERROR(VLOOKUP($B128,'ARTICULOS DE OF. ASEO Y CAFET.'!$B136:$AF282,12,0),"-")</f>
        <v>0</v>
      </c>
      <c r="N128" s="141">
        <f>IFERROR(VLOOKUP($B128,'ARTICULOS DE OF. ASEO Y CAFET.'!$B136:$AF282,13,0),"-")</f>
        <v>0</v>
      </c>
      <c r="O128" s="140">
        <f>IFERROR(VLOOKUP($B128,'ARTICULOS DE OF. ASEO Y CAFET.'!$B136:$AF282,14,0),"-")</f>
        <v>0</v>
      </c>
      <c r="P128" s="140">
        <f>IFERROR(VLOOKUP($B128,'ARTICULOS DE OF. ASEO Y CAFET.'!$B136:$AF282,15,0),"-")</f>
        <v>0</v>
      </c>
      <c r="Q128" s="141">
        <f>IFERROR(VLOOKUP($B128,'ARTICULOS DE OF. ASEO Y CAFET.'!$B136:$AF282,16,0),"-")</f>
        <v>0</v>
      </c>
      <c r="R128" s="142">
        <f>IFERROR(VLOOKUP($B128,'ARTICULOS DE OF. ASEO Y CAFET.'!$B136:$AF282,17,0),"-")</f>
        <v>0</v>
      </c>
      <c r="S128" s="141">
        <f>IFERROR(VLOOKUP($B128,'ARTICULOS DE OF. ASEO Y CAFET.'!$B136:$AF282,18,0),"-")</f>
        <v>0</v>
      </c>
      <c r="T128" s="141">
        <f>IFERROR(VLOOKUP($B128,'ARTICULOS DE OF. ASEO Y CAFET.'!$B136:$AF282,19,0),"-")</f>
        <v>0</v>
      </c>
      <c r="U128" s="141">
        <f>IFERROR(VLOOKUP($B128,'ARTICULOS DE OF. ASEO Y CAFET.'!$B136:$AF282,20,0),"-")</f>
        <v>0</v>
      </c>
      <c r="V128" s="140">
        <f>IFERROR(VLOOKUP($B128,'ARTICULOS DE OF. ASEO Y CAFET.'!$B136:$AF282,21,0),"-")</f>
        <v>0</v>
      </c>
      <c r="W128" s="142">
        <f>IFERROR(VLOOKUP($B128,'ARTICULOS DE OF. ASEO Y CAFET.'!$B136:$AF282,22,0),"-")</f>
        <v>0</v>
      </c>
      <c r="X128" s="142">
        <f>IFERROR(VLOOKUP($B128,'ARTICULOS DE OF. ASEO Y CAFET.'!$B136:$AF282,23,0),"-")</f>
        <v>0</v>
      </c>
      <c r="Y128" s="142">
        <f>IFERROR(VLOOKUP($B128,'ARTICULOS DE OF. ASEO Y CAFET.'!$B136:$AF282,24,0),"-")</f>
        <v>0</v>
      </c>
      <c r="Z128" s="140">
        <f>IFERROR(VLOOKUP($B128,'ARTICULOS DE OF. ASEO Y CAFET.'!$B136:$AF282,25,0),"-")</f>
        <v>0</v>
      </c>
      <c r="AA128" s="140">
        <f>IFERROR(VLOOKUP($B128,'ARTICULOS DE OF. ASEO Y CAFET.'!$B136:$AF282,26,0),"-")</f>
        <v>0</v>
      </c>
      <c r="AB128" s="140">
        <f>IFERROR(VLOOKUP($B128,'ARTICULOS DE OF. ASEO Y CAFET.'!$B136:$AF282,27,0),"-")</f>
        <v>0</v>
      </c>
      <c r="AC128" s="140">
        <f>IFERROR(VLOOKUP($B128,'ARTICULOS DE OF. ASEO Y CAFET.'!$B136:$AF282,28,0),"-")</f>
        <v>0</v>
      </c>
      <c r="AD128" s="140">
        <f>IFERROR(VLOOKUP($B128,'ARTICULOS DE OF. ASEO Y CAFET.'!$B136:$AF282,29,0),"-")</f>
        <v>0</v>
      </c>
      <c r="AE128" s="140">
        <f>IFERROR(VLOOKUP($B128,'ARTICULOS DE OF. ASEO Y CAFET.'!$B136:$AF282,30,0),"-")</f>
        <v>0</v>
      </c>
      <c r="AF128" s="140">
        <f>IFERROR(VLOOKUP($B128,'ARTICULOS DE OF. ASEO Y CAFET.'!$B136:$AF282,31,0),"-")</f>
        <v>0</v>
      </c>
    </row>
    <row r="129" spans="1:43" s="71" customFormat="1" ht="26.25" customHeight="1" x14ac:dyDescent="0.2">
      <c r="A129" s="136">
        <f t="shared" si="2"/>
        <v>127</v>
      </c>
      <c r="B129" s="136" t="s">
        <v>111</v>
      </c>
      <c r="C129" s="137" t="s">
        <v>206</v>
      </c>
      <c r="D129" s="136" t="s">
        <v>484</v>
      </c>
      <c r="E129" s="138" t="s">
        <v>486</v>
      </c>
      <c r="F129" s="136" t="s">
        <v>28</v>
      </c>
      <c r="G129" s="139">
        <v>200</v>
      </c>
      <c r="H129" s="139">
        <f>'ARTICULOS DE OF. ASEO Y CAFET.'!$C$6</f>
        <v>0</v>
      </c>
      <c r="I129" s="139">
        <f>'ARTICULOS DE OF. ASEO Y CAFET.'!$C$7</f>
        <v>0</v>
      </c>
      <c r="J129" s="140">
        <f>IFERROR(VLOOKUP($B129,'ARTICULOS DE OF. ASEO Y CAFET.'!$B137:$AF283,9,0),"-")</f>
        <v>0</v>
      </c>
      <c r="K129" s="140">
        <f>IFERROR(VLOOKUP($B129,'ARTICULOS DE OF. ASEO Y CAFET.'!$B137:$AF283,10,0),"-")</f>
        <v>0</v>
      </c>
      <c r="L129" s="140">
        <f>IFERROR(VLOOKUP($B129,'ARTICULOS DE OF. ASEO Y CAFET.'!$B137:$AF283,11,0),"-")</f>
        <v>0</v>
      </c>
      <c r="M129" s="140">
        <f>IFERROR(VLOOKUP($B129,'ARTICULOS DE OF. ASEO Y CAFET.'!$B137:$AF283,12,0),"-")</f>
        <v>0</v>
      </c>
      <c r="N129" s="141">
        <f>IFERROR(VLOOKUP($B129,'ARTICULOS DE OF. ASEO Y CAFET.'!$B137:$AF283,13,0),"-")</f>
        <v>0</v>
      </c>
      <c r="O129" s="140">
        <f>IFERROR(VLOOKUP($B129,'ARTICULOS DE OF. ASEO Y CAFET.'!$B137:$AF283,14,0),"-")</f>
        <v>0</v>
      </c>
      <c r="P129" s="140">
        <f>IFERROR(VLOOKUP($B129,'ARTICULOS DE OF. ASEO Y CAFET.'!$B137:$AF283,15,0),"-")</f>
        <v>0</v>
      </c>
      <c r="Q129" s="141">
        <f>IFERROR(VLOOKUP($B129,'ARTICULOS DE OF. ASEO Y CAFET.'!$B137:$AF283,16,0),"-")</f>
        <v>0</v>
      </c>
      <c r="R129" s="142">
        <f>IFERROR(VLOOKUP($B129,'ARTICULOS DE OF. ASEO Y CAFET.'!$B137:$AF283,17,0),"-")</f>
        <v>0</v>
      </c>
      <c r="S129" s="141">
        <f>IFERROR(VLOOKUP($B129,'ARTICULOS DE OF. ASEO Y CAFET.'!$B137:$AF283,18,0),"-")</f>
        <v>0</v>
      </c>
      <c r="T129" s="141">
        <f>IFERROR(VLOOKUP($B129,'ARTICULOS DE OF. ASEO Y CAFET.'!$B137:$AF283,19,0),"-")</f>
        <v>0</v>
      </c>
      <c r="U129" s="141">
        <f>IFERROR(VLOOKUP($B129,'ARTICULOS DE OF. ASEO Y CAFET.'!$B137:$AF283,20,0),"-")</f>
        <v>0</v>
      </c>
      <c r="V129" s="140">
        <f>IFERROR(VLOOKUP($B129,'ARTICULOS DE OF. ASEO Y CAFET.'!$B137:$AF283,21,0),"-")</f>
        <v>0</v>
      </c>
      <c r="W129" s="142">
        <f>IFERROR(VLOOKUP($B129,'ARTICULOS DE OF. ASEO Y CAFET.'!$B137:$AF283,22,0),"-")</f>
        <v>0</v>
      </c>
      <c r="X129" s="142">
        <f>IFERROR(VLOOKUP($B129,'ARTICULOS DE OF. ASEO Y CAFET.'!$B137:$AF283,23,0),"-")</f>
        <v>0</v>
      </c>
      <c r="Y129" s="142">
        <f>IFERROR(VLOOKUP($B129,'ARTICULOS DE OF. ASEO Y CAFET.'!$B137:$AF283,24,0),"-")</f>
        <v>0</v>
      </c>
      <c r="Z129" s="140">
        <f>IFERROR(VLOOKUP($B129,'ARTICULOS DE OF. ASEO Y CAFET.'!$B137:$AF283,25,0),"-")</f>
        <v>0</v>
      </c>
      <c r="AA129" s="140">
        <f>IFERROR(VLOOKUP($B129,'ARTICULOS DE OF. ASEO Y CAFET.'!$B137:$AF283,26,0),"-")</f>
        <v>0</v>
      </c>
      <c r="AB129" s="140">
        <f>IFERROR(VLOOKUP($B129,'ARTICULOS DE OF. ASEO Y CAFET.'!$B137:$AF283,27,0),"-")</f>
        <v>0</v>
      </c>
      <c r="AC129" s="140">
        <f>IFERROR(VLOOKUP($B129,'ARTICULOS DE OF. ASEO Y CAFET.'!$B137:$AF283,28,0),"-")</f>
        <v>0</v>
      </c>
      <c r="AD129" s="140">
        <f>IFERROR(VLOOKUP($B129,'ARTICULOS DE OF. ASEO Y CAFET.'!$B137:$AF283,29,0),"-")</f>
        <v>0</v>
      </c>
      <c r="AE129" s="140">
        <f>IFERROR(VLOOKUP($B129,'ARTICULOS DE OF. ASEO Y CAFET.'!$B137:$AF283,30,0),"-")</f>
        <v>0</v>
      </c>
      <c r="AF129" s="140">
        <f>IFERROR(VLOOKUP($B129,'ARTICULOS DE OF. ASEO Y CAFET.'!$B137:$AF283,31,0),"-")</f>
        <v>0</v>
      </c>
    </row>
    <row r="130" spans="1:43" s="71" customFormat="1" ht="26.25" customHeight="1" x14ac:dyDescent="0.2">
      <c r="A130" s="136">
        <f t="shared" si="2"/>
        <v>128</v>
      </c>
      <c r="B130" s="136" t="s">
        <v>128</v>
      </c>
      <c r="C130" s="137" t="s">
        <v>221</v>
      </c>
      <c r="D130" s="136" t="s">
        <v>487</v>
      </c>
      <c r="E130" s="138" t="s">
        <v>488</v>
      </c>
      <c r="F130" s="136" t="s">
        <v>28</v>
      </c>
      <c r="G130" s="139">
        <v>10</v>
      </c>
      <c r="H130" s="139">
        <f>'ARTICULOS DE OF. ASEO Y CAFET.'!$C$6</f>
        <v>0</v>
      </c>
      <c r="I130" s="139">
        <f>'ARTICULOS DE OF. ASEO Y CAFET.'!$C$7</f>
        <v>0</v>
      </c>
      <c r="J130" s="140">
        <f>IFERROR(VLOOKUP($B130,'ARTICULOS DE OF. ASEO Y CAFET.'!$B138:$AF284,9,0),"-")</f>
        <v>0</v>
      </c>
      <c r="K130" s="140">
        <f>IFERROR(VLOOKUP($B130,'ARTICULOS DE OF. ASEO Y CAFET.'!$B138:$AF284,10,0),"-")</f>
        <v>0</v>
      </c>
      <c r="L130" s="140">
        <f>IFERROR(VLOOKUP($B130,'ARTICULOS DE OF. ASEO Y CAFET.'!$B138:$AF284,11,0),"-")</f>
        <v>0</v>
      </c>
      <c r="M130" s="140">
        <f>IFERROR(VLOOKUP($B130,'ARTICULOS DE OF. ASEO Y CAFET.'!$B138:$AF284,12,0),"-")</f>
        <v>0</v>
      </c>
      <c r="N130" s="141">
        <f>IFERROR(VLOOKUP($B130,'ARTICULOS DE OF. ASEO Y CAFET.'!$B138:$AF284,13,0),"-")</f>
        <v>0</v>
      </c>
      <c r="O130" s="140">
        <f>IFERROR(VLOOKUP($B130,'ARTICULOS DE OF. ASEO Y CAFET.'!$B138:$AF284,14,0),"-")</f>
        <v>0</v>
      </c>
      <c r="P130" s="140">
        <f>IFERROR(VLOOKUP($B130,'ARTICULOS DE OF. ASEO Y CAFET.'!$B138:$AF284,15,0),"-")</f>
        <v>0</v>
      </c>
      <c r="Q130" s="141">
        <f>IFERROR(VLOOKUP($B130,'ARTICULOS DE OF. ASEO Y CAFET.'!$B138:$AF284,16,0),"-")</f>
        <v>0</v>
      </c>
      <c r="R130" s="142">
        <f>IFERROR(VLOOKUP($B130,'ARTICULOS DE OF. ASEO Y CAFET.'!$B138:$AF284,17,0),"-")</f>
        <v>0</v>
      </c>
      <c r="S130" s="141">
        <f>IFERROR(VLOOKUP($B130,'ARTICULOS DE OF. ASEO Y CAFET.'!$B138:$AF284,18,0),"-")</f>
        <v>0</v>
      </c>
      <c r="T130" s="141">
        <f>IFERROR(VLOOKUP($B130,'ARTICULOS DE OF. ASEO Y CAFET.'!$B138:$AF284,19,0),"-")</f>
        <v>0</v>
      </c>
      <c r="U130" s="141">
        <f>IFERROR(VLOOKUP($B130,'ARTICULOS DE OF. ASEO Y CAFET.'!$B138:$AF284,20,0),"-")</f>
        <v>0</v>
      </c>
      <c r="V130" s="140">
        <f>IFERROR(VLOOKUP($B130,'ARTICULOS DE OF. ASEO Y CAFET.'!$B138:$AF284,21,0),"-")</f>
        <v>0</v>
      </c>
      <c r="W130" s="142">
        <f>IFERROR(VLOOKUP($B130,'ARTICULOS DE OF. ASEO Y CAFET.'!$B138:$AF284,22,0),"-")</f>
        <v>0</v>
      </c>
      <c r="X130" s="142">
        <f>IFERROR(VLOOKUP($B130,'ARTICULOS DE OF. ASEO Y CAFET.'!$B138:$AF284,23,0),"-")</f>
        <v>0</v>
      </c>
      <c r="Y130" s="142">
        <f>IFERROR(VLOOKUP($B130,'ARTICULOS DE OF. ASEO Y CAFET.'!$B138:$AF284,24,0),"-")</f>
        <v>0</v>
      </c>
      <c r="Z130" s="140">
        <f>IFERROR(VLOOKUP($B130,'ARTICULOS DE OF. ASEO Y CAFET.'!$B138:$AF284,25,0),"-")</f>
        <v>0</v>
      </c>
      <c r="AA130" s="140">
        <f>IFERROR(VLOOKUP($B130,'ARTICULOS DE OF. ASEO Y CAFET.'!$B138:$AF284,26,0),"-")</f>
        <v>0</v>
      </c>
      <c r="AB130" s="140">
        <f>IFERROR(VLOOKUP($B130,'ARTICULOS DE OF. ASEO Y CAFET.'!$B138:$AF284,27,0),"-")</f>
        <v>0</v>
      </c>
      <c r="AC130" s="140">
        <f>IFERROR(VLOOKUP($B130,'ARTICULOS DE OF. ASEO Y CAFET.'!$B138:$AF284,28,0),"-")</f>
        <v>0</v>
      </c>
      <c r="AD130" s="140">
        <f>IFERROR(VLOOKUP($B130,'ARTICULOS DE OF. ASEO Y CAFET.'!$B138:$AF284,29,0),"-")</f>
        <v>0</v>
      </c>
      <c r="AE130" s="140">
        <f>IFERROR(VLOOKUP($B130,'ARTICULOS DE OF. ASEO Y CAFET.'!$B138:$AF284,30,0),"-")</f>
        <v>0</v>
      </c>
      <c r="AF130" s="140">
        <f>IFERROR(VLOOKUP($B130,'ARTICULOS DE OF. ASEO Y CAFET.'!$B138:$AF284,31,0),"-")</f>
        <v>0</v>
      </c>
    </row>
    <row r="131" spans="1:43" s="71" customFormat="1" ht="26.25" customHeight="1" x14ac:dyDescent="0.2">
      <c r="A131" s="136">
        <f t="shared" si="2"/>
        <v>129</v>
      </c>
      <c r="B131" s="136" t="s">
        <v>129</v>
      </c>
      <c r="C131" s="137" t="s">
        <v>490</v>
      </c>
      <c r="D131" s="136" t="s">
        <v>491</v>
      </c>
      <c r="E131" s="138" t="s">
        <v>492</v>
      </c>
      <c r="F131" s="136" t="s">
        <v>28</v>
      </c>
      <c r="G131" s="139">
        <v>2</v>
      </c>
      <c r="H131" s="139">
        <f>'ARTICULOS DE OF. ASEO Y CAFET.'!$C$6</f>
        <v>0</v>
      </c>
      <c r="I131" s="139">
        <f>'ARTICULOS DE OF. ASEO Y CAFET.'!$C$7</f>
        <v>0</v>
      </c>
      <c r="J131" s="140">
        <f>IFERROR(VLOOKUP($B131,'ARTICULOS DE OF. ASEO Y CAFET.'!$B139:$AF285,9,0),"-")</f>
        <v>0</v>
      </c>
      <c r="K131" s="140">
        <f>IFERROR(VLOOKUP($B131,'ARTICULOS DE OF. ASEO Y CAFET.'!$B139:$AF285,10,0),"-")</f>
        <v>0</v>
      </c>
      <c r="L131" s="140">
        <f>IFERROR(VLOOKUP($B131,'ARTICULOS DE OF. ASEO Y CAFET.'!$B139:$AF285,11,0),"-")</f>
        <v>0</v>
      </c>
      <c r="M131" s="140">
        <f>IFERROR(VLOOKUP($B131,'ARTICULOS DE OF. ASEO Y CAFET.'!$B139:$AF285,12,0),"-")</f>
        <v>0</v>
      </c>
      <c r="N131" s="141">
        <f>IFERROR(VLOOKUP($B131,'ARTICULOS DE OF. ASEO Y CAFET.'!$B139:$AF285,13,0),"-")</f>
        <v>0</v>
      </c>
      <c r="O131" s="140">
        <f>IFERROR(VLOOKUP($B131,'ARTICULOS DE OF. ASEO Y CAFET.'!$B139:$AF285,14,0),"-")</f>
        <v>0</v>
      </c>
      <c r="P131" s="140">
        <f>IFERROR(VLOOKUP($B131,'ARTICULOS DE OF. ASEO Y CAFET.'!$B139:$AF285,15,0),"-")</f>
        <v>0</v>
      </c>
      <c r="Q131" s="141">
        <f>IFERROR(VLOOKUP($B131,'ARTICULOS DE OF. ASEO Y CAFET.'!$B139:$AF285,16,0),"-")</f>
        <v>0</v>
      </c>
      <c r="R131" s="142">
        <f>IFERROR(VLOOKUP($B131,'ARTICULOS DE OF. ASEO Y CAFET.'!$B139:$AF285,17,0),"-")</f>
        <v>0</v>
      </c>
      <c r="S131" s="141">
        <f>IFERROR(VLOOKUP($B131,'ARTICULOS DE OF. ASEO Y CAFET.'!$B139:$AF285,18,0),"-")</f>
        <v>0</v>
      </c>
      <c r="T131" s="141">
        <f>IFERROR(VLOOKUP($B131,'ARTICULOS DE OF. ASEO Y CAFET.'!$B139:$AF285,19,0),"-")</f>
        <v>0</v>
      </c>
      <c r="U131" s="141">
        <f>IFERROR(VLOOKUP($B131,'ARTICULOS DE OF. ASEO Y CAFET.'!$B139:$AF285,20,0),"-")</f>
        <v>0</v>
      </c>
      <c r="V131" s="140">
        <f>IFERROR(VLOOKUP($B131,'ARTICULOS DE OF. ASEO Y CAFET.'!$B139:$AF285,21,0),"-")</f>
        <v>0</v>
      </c>
      <c r="W131" s="142">
        <f>IFERROR(VLOOKUP($B131,'ARTICULOS DE OF. ASEO Y CAFET.'!$B139:$AF285,22,0),"-")</f>
        <v>0</v>
      </c>
      <c r="X131" s="142">
        <f>IFERROR(VLOOKUP($B131,'ARTICULOS DE OF. ASEO Y CAFET.'!$B139:$AF285,23,0),"-")</f>
        <v>0</v>
      </c>
      <c r="Y131" s="142">
        <f>IFERROR(VLOOKUP($B131,'ARTICULOS DE OF. ASEO Y CAFET.'!$B139:$AF285,24,0),"-")</f>
        <v>0</v>
      </c>
      <c r="Z131" s="140">
        <f>IFERROR(VLOOKUP($B131,'ARTICULOS DE OF. ASEO Y CAFET.'!$B139:$AF285,25,0),"-")</f>
        <v>0</v>
      </c>
      <c r="AA131" s="140">
        <f>IFERROR(VLOOKUP($B131,'ARTICULOS DE OF. ASEO Y CAFET.'!$B139:$AF285,26,0),"-")</f>
        <v>0</v>
      </c>
      <c r="AB131" s="140">
        <f>IFERROR(VLOOKUP($B131,'ARTICULOS DE OF. ASEO Y CAFET.'!$B139:$AF285,27,0),"-")</f>
        <v>0</v>
      </c>
      <c r="AC131" s="140">
        <f>IFERROR(VLOOKUP($B131,'ARTICULOS DE OF. ASEO Y CAFET.'!$B139:$AF285,28,0),"-")</f>
        <v>0</v>
      </c>
      <c r="AD131" s="140">
        <f>IFERROR(VLOOKUP($B131,'ARTICULOS DE OF. ASEO Y CAFET.'!$B139:$AF285,29,0),"-")</f>
        <v>0</v>
      </c>
      <c r="AE131" s="140">
        <f>IFERROR(VLOOKUP($B131,'ARTICULOS DE OF. ASEO Y CAFET.'!$B139:$AF285,30,0),"-")</f>
        <v>0</v>
      </c>
      <c r="AF131" s="140">
        <f>IFERROR(VLOOKUP($B131,'ARTICULOS DE OF. ASEO Y CAFET.'!$B139:$AF285,31,0),"-")</f>
        <v>0</v>
      </c>
    </row>
    <row r="132" spans="1:43" x14ac:dyDescent="0.25">
      <c r="A132" s="136">
        <f t="shared" si="2"/>
        <v>130</v>
      </c>
      <c r="B132" s="136" t="s">
        <v>130</v>
      </c>
      <c r="C132" s="137" t="s">
        <v>222</v>
      </c>
      <c r="D132" s="136" t="s">
        <v>487</v>
      </c>
      <c r="E132" s="143" t="s">
        <v>493</v>
      </c>
      <c r="F132" s="136" t="s">
        <v>28</v>
      </c>
      <c r="G132" s="139">
        <v>2</v>
      </c>
      <c r="H132" s="139">
        <f>'ARTICULOS DE OF. ASEO Y CAFET.'!$C$6</f>
        <v>0</v>
      </c>
      <c r="I132" s="139">
        <f>'ARTICULOS DE OF. ASEO Y CAFET.'!$C$7</f>
        <v>0</v>
      </c>
      <c r="J132" s="140">
        <f>IFERROR(VLOOKUP($B132,'ARTICULOS DE OF. ASEO Y CAFET.'!$B140:$AF286,9,0),"-")</f>
        <v>0</v>
      </c>
      <c r="K132" s="140">
        <f>IFERROR(VLOOKUP($B132,'ARTICULOS DE OF. ASEO Y CAFET.'!$B140:$AF286,10,0),"-")</f>
        <v>0</v>
      </c>
      <c r="L132" s="140">
        <f>IFERROR(VLOOKUP($B132,'ARTICULOS DE OF. ASEO Y CAFET.'!$B140:$AF286,11,0),"-")</f>
        <v>0</v>
      </c>
      <c r="M132" s="140">
        <f>IFERROR(VLOOKUP($B132,'ARTICULOS DE OF. ASEO Y CAFET.'!$B140:$AF286,12,0),"-")</f>
        <v>0</v>
      </c>
      <c r="N132" s="141">
        <f>IFERROR(VLOOKUP($B132,'ARTICULOS DE OF. ASEO Y CAFET.'!$B140:$AF286,13,0),"-")</f>
        <v>0</v>
      </c>
      <c r="O132" s="140">
        <f>IFERROR(VLOOKUP($B132,'ARTICULOS DE OF. ASEO Y CAFET.'!$B140:$AF286,14,0),"-")</f>
        <v>0</v>
      </c>
      <c r="P132" s="140">
        <f>IFERROR(VLOOKUP($B132,'ARTICULOS DE OF. ASEO Y CAFET.'!$B140:$AF286,15,0),"-")</f>
        <v>0</v>
      </c>
      <c r="Q132" s="141">
        <f>IFERROR(VLOOKUP($B132,'ARTICULOS DE OF. ASEO Y CAFET.'!$B140:$AF286,16,0),"-")</f>
        <v>0</v>
      </c>
      <c r="R132" s="142">
        <f>IFERROR(VLOOKUP($B132,'ARTICULOS DE OF. ASEO Y CAFET.'!$B140:$AF286,17,0),"-")</f>
        <v>0</v>
      </c>
      <c r="S132" s="141">
        <f>IFERROR(VLOOKUP($B132,'ARTICULOS DE OF. ASEO Y CAFET.'!$B140:$AF286,18,0),"-")</f>
        <v>0</v>
      </c>
      <c r="T132" s="141">
        <f>IFERROR(VLOOKUP($B132,'ARTICULOS DE OF. ASEO Y CAFET.'!$B140:$AF286,19,0),"-")</f>
        <v>0</v>
      </c>
      <c r="U132" s="141">
        <f>IFERROR(VLOOKUP($B132,'ARTICULOS DE OF. ASEO Y CAFET.'!$B140:$AF286,20,0),"-")</f>
        <v>0</v>
      </c>
      <c r="V132" s="140">
        <f>IFERROR(VLOOKUP($B132,'ARTICULOS DE OF. ASEO Y CAFET.'!$B140:$AF286,21,0),"-")</f>
        <v>0</v>
      </c>
      <c r="W132" s="142">
        <f>IFERROR(VLOOKUP($B132,'ARTICULOS DE OF. ASEO Y CAFET.'!$B140:$AF286,22,0),"-")</f>
        <v>0</v>
      </c>
      <c r="X132" s="142">
        <f>IFERROR(VLOOKUP($B132,'ARTICULOS DE OF. ASEO Y CAFET.'!$B140:$AF286,23,0),"-")</f>
        <v>0</v>
      </c>
      <c r="Y132" s="142">
        <f>IFERROR(VLOOKUP($B132,'ARTICULOS DE OF. ASEO Y CAFET.'!$B140:$AF286,24,0),"-")</f>
        <v>0</v>
      </c>
      <c r="Z132" s="140">
        <f>IFERROR(VLOOKUP($B132,'ARTICULOS DE OF. ASEO Y CAFET.'!$B140:$AF286,25,0),"-")</f>
        <v>0</v>
      </c>
      <c r="AA132" s="140">
        <f>IFERROR(VLOOKUP($B132,'ARTICULOS DE OF. ASEO Y CAFET.'!$B140:$AF286,26,0),"-")</f>
        <v>0</v>
      </c>
      <c r="AB132" s="140">
        <f>IFERROR(VLOOKUP($B132,'ARTICULOS DE OF. ASEO Y CAFET.'!$B140:$AF286,27,0),"-")</f>
        <v>0</v>
      </c>
      <c r="AC132" s="140">
        <f>IFERROR(VLOOKUP($B132,'ARTICULOS DE OF. ASEO Y CAFET.'!$B140:$AF286,28,0),"-")</f>
        <v>0</v>
      </c>
      <c r="AD132" s="140">
        <f>IFERROR(VLOOKUP($B132,'ARTICULOS DE OF. ASEO Y CAFET.'!$B140:$AF286,29,0),"-")</f>
        <v>0</v>
      </c>
      <c r="AE132" s="140">
        <f>IFERROR(VLOOKUP($B132,'ARTICULOS DE OF. ASEO Y CAFET.'!$B140:$AF286,30,0),"-")</f>
        <v>0</v>
      </c>
      <c r="AF132" s="140">
        <f>IFERROR(VLOOKUP($B132,'ARTICULOS DE OF. ASEO Y CAFET.'!$B140:$AF286,31,0),"-")</f>
        <v>0</v>
      </c>
    </row>
    <row r="133" spans="1:43" x14ac:dyDescent="0.25">
      <c r="A133" s="136">
        <f t="shared" si="2"/>
        <v>131</v>
      </c>
      <c r="B133" s="136" t="s">
        <v>131</v>
      </c>
      <c r="C133" s="137" t="s">
        <v>223</v>
      </c>
      <c r="D133" s="136" t="s">
        <v>487</v>
      </c>
      <c r="E133" s="143" t="s">
        <v>494</v>
      </c>
      <c r="F133" s="136" t="s">
        <v>28</v>
      </c>
      <c r="G133" s="139">
        <v>10</v>
      </c>
      <c r="H133" s="139">
        <f>'ARTICULOS DE OF. ASEO Y CAFET.'!$C$6</f>
        <v>0</v>
      </c>
      <c r="I133" s="139">
        <f>'ARTICULOS DE OF. ASEO Y CAFET.'!$C$7</f>
        <v>0</v>
      </c>
      <c r="J133" s="140">
        <f>IFERROR(VLOOKUP($B133,'ARTICULOS DE OF. ASEO Y CAFET.'!$B141:$AF287,9,0),"-")</f>
        <v>0</v>
      </c>
      <c r="K133" s="140">
        <f>IFERROR(VLOOKUP($B133,'ARTICULOS DE OF. ASEO Y CAFET.'!$B141:$AF287,10,0),"-")</f>
        <v>0</v>
      </c>
      <c r="L133" s="140">
        <f>IFERROR(VLOOKUP($B133,'ARTICULOS DE OF. ASEO Y CAFET.'!$B141:$AF287,11,0),"-")</f>
        <v>0</v>
      </c>
      <c r="M133" s="140">
        <f>IFERROR(VLOOKUP($B133,'ARTICULOS DE OF. ASEO Y CAFET.'!$B141:$AF287,12,0),"-")</f>
        <v>0</v>
      </c>
      <c r="N133" s="141">
        <f>IFERROR(VLOOKUP($B133,'ARTICULOS DE OF. ASEO Y CAFET.'!$B141:$AF287,13,0),"-")</f>
        <v>0</v>
      </c>
      <c r="O133" s="140">
        <f>IFERROR(VLOOKUP($B133,'ARTICULOS DE OF. ASEO Y CAFET.'!$B141:$AF287,14,0),"-")</f>
        <v>0</v>
      </c>
      <c r="P133" s="140">
        <f>IFERROR(VLOOKUP($B133,'ARTICULOS DE OF. ASEO Y CAFET.'!$B141:$AF287,15,0),"-")</f>
        <v>0</v>
      </c>
      <c r="Q133" s="141">
        <f>IFERROR(VLOOKUP($B133,'ARTICULOS DE OF. ASEO Y CAFET.'!$B141:$AF287,16,0),"-")</f>
        <v>0</v>
      </c>
      <c r="R133" s="142">
        <f>IFERROR(VLOOKUP($B133,'ARTICULOS DE OF. ASEO Y CAFET.'!$B141:$AF287,17,0),"-")</f>
        <v>0</v>
      </c>
      <c r="S133" s="141">
        <f>IFERROR(VLOOKUP($B133,'ARTICULOS DE OF. ASEO Y CAFET.'!$B141:$AF287,18,0),"-")</f>
        <v>0</v>
      </c>
      <c r="T133" s="141">
        <f>IFERROR(VLOOKUP($B133,'ARTICULOS DE OF. ASEO Y CAFET.'!$B141:$AF287,19,0),"-")</f>
        <v>0</v>
      </c>
      <c r="U133" s="141">
        <f>IFERROR(VLOOKUP($B133,'ARTICULOS DE OF. ASEO Y CAFET.'!$B141:$AF287,20,0),"-")</f>
        <v>0</v>
      </c>
      <c r="V133" s="140">
        <f>IFERROR(VLOOKUP($B133,'ARTICULOS DE OF. ASEO Y CAFET.'!$B141:$AF287,21,0),"-")</f>
        <v>0</v>
      </c>
      <c r="W133" s="142">
        <f>IFERROR(VLOOKUP($B133,'ARTICULOS DE OF. ASEO Y CAFET.'!$B141:$AF287,22,0),"-")</f>
        <v>0</v>
      </c>
      <c r="X133" s="142">
        <f>IFERROR(VLOOKUP($B133,'ARTICULOS DE OF. ASEO Y CAFET.'!$B141:$AF287,23,0),"-")</f>
        <v>0</v>
      </c>
      <c r="Y133" s="142">
        <f>IFERROR(VLOOKUP($B133,'ARTICULOS DE OF. ASEO Y CAFET.'!$B141:$AF287,24,0),"-")</f>
        <v>0</v>
      </c>
      <c r="Z133" s="140">
        <f>IFERROR(VLOOKUP($B133,'ARTICULOS DE OF. ASEO Y CAFET.'!$B141:$AF287,25,0),"-")</f>
        <v>0</v>
      </c>
      <c r="AA133" s="140">
        <f>IFERROR(VLOOKUP($B133,'ARTICULOS DE OF. ASEO Y CAFET.'!$B141:$AF287,26,0),"-")</f>
        <v>0</v>
      </c>
      <c r="AB133" s="140">
        <f>IFERROR(VLOOKUP($B133,'ARTICULOS DE OF. ASEO Y CAFET.'!$B141:$AF287,27,0),"-")</f>
        <v>0</v>
      </c>
      <c r="AC133" s="140">
        <f>IFERROR(VLOOKUP($B133,'ARTICULOS DE OF. ASEO Y CAFET.'!$B141:$AF287,28,0),"-")</f>
        <v>0</v>
      </c>
      <c r="AD133" s="140">
        <f>IFERROR(VLOOKUP($B133,'ARTICULOS DE OF. ASEO Y CAFET.'!$B141:$AF287,29,0),"-")</f>
        <v>0</v>
      </c>
      <c r="AE133" s="140">
        <f>IFERROR(VLOOKUP($B133,'ARTICULOS DE OF. ASEO Y CAFET.'!$B141:$AF287,30,0),"-")</f>
        <v>0</v>
      </c>
      <c r="AF133" s="140">
        <f>IFERROR(VLOOKUP($B133,'ARTICULOS DE OF. ASEO Y CAFET.'!$B141:$AF287,31,0),"-")</f>
        <v>0</v>
      </c>
    </row>
    <row r="134" spans="1:43" x14ac:dyDescent="0.25">
      <c r="A134" s="136">
        <f t="shared" si="2"/>
        <v>132</v>
      </c>
      <c r="B134" s="136" t="s">
        <v>269</v>
      </c>
      <c r="C134" s="137" t="s">
        <v>270</v>
      </c>
      <c r="D134" s="136" t="s">
        <v>487</v>
      </c>
      <c r="E134" s="143" t="s">
        <v>495</v>
      </c>
      <c r="F134" s="136" t="s">
        <v>28</v>
      </c>
      <c r="G134" s="139">
        <v>15</v>
      </c>
      <c r="H134" s="139">
        <f>'ARTICULOS DE OF. ASEO Y CAFET.'!$C$6</f>
        <v>0</v>
      </c>
      <c r="I134" s="139">
        <f>'ARTICULOS DE OF. ASEO Y CAFET.'!$C$7</f>
        <v>0</v>
      </c>
      <c r="J134" s="140">
        <f>IFERROR(VLOOKUP($B134,'ARTICULOS DE OF. ASEO Y CAFET.'!$B142:$AF288,9,0),"-")</f>
        <v>0</v>
      </c>
      <c r="K134" s="140">
        <f>IFERROR(VLOOKUP($B134,'ARTICULOS DE OF. ASEO Y CAFET.'!$B142:$AF288,10,0),"-")</f>
        <v>0</v>
      </c>
      <c r="L134" s="140">
        <f>IFERROR(VLOOKUP($B134,'ARTICULOS DE OF. ASEO Y CAFET.'!$B142:$AF288,11,0),"-")</f>
        <v>0</v>
      </c>
      <c r="M134" s="140">
        <f>IFERROR(VLOOKUP($B134,'ARTICULOS DE OF. ASEO Y CAFET.'!$B142:$AF288,12,0),"-")</f>
        <v>0</v>
      </c>
      <c r="N134" s="141">
        <f>IFERROR(VLOOKUP($B134,'ARTICULOS DE OF. ASEO Y CAFET.'!$B142:$AF288,13,0),"-")</f>
        <v>0</v>
      </c>
      <c r="O134" s="140">
        <f>IFERROR(VLOOKUP($B134,'ARTICULOS DE OF. ASEO Y CAFET.'!$B142:$AF288,14,0),"-")</f>
        <v>0</v>
      </c>
      <c r="P134" s="140">
        <f>IFERROR(VLOOKUP($B134,'ARTICULOS DE OF. ASEO Y CAFET.'!$B142:$AF288,15,0),"-")</f>
        <v>0</v>
      </c>
      <c r="Q134" s="141">
        <f>IFERROR(VLOOKUP($B134,'ARTICULOS DE OF. ASEO Y CAFET.'!$B142:$AF288,16,0),"-")</f>
        <v>0</v>
      </c>
      <c r="R134" s="142">
        <f>IFERROR(VLOOKUP($B134,'ARTICULOS DE OF. ASEO Y CAFET.'!$B142:$AF288,17,0),"-")</f>
        <v>0</v>
      </c>
      <c r="S134" s="141">
        <f>IFERROR(VLOOKUP($B134,'ARTICULOS DE OF. ASEO Y CAFET.'!$B142:$AF288,18,0),"-")</f>
        <v>0</v>
      </c>
      <c r="T134" s="141">
        <f>IFERROR(VLOOKUP($B134,'ARTICULOS DE OF. ASEO Y CAFET.'!$B142:$AF288,19,0),"-")</f>
        <v>0</v>
      </c>
      <c r="U134" s="141">
        <f>IFERROR(VLOOKUP($B134,'ARTICULOS DE OF. ASEO Y CAFET.'!$B142:$AF288,20,0),"-")</f>
        <v>0</v>
      </c>
      <c r="V134" s="140">
        <f>IFERROR(VLOOKUP($B134,'ARTICULOS DE OF. ASEO Y CAFET.'!$B142:$AF288,21,0),"-")</f>
        <v>0</v>
      </c>
      <c r="W134" s="142">
        <f>IFERROR(VLOOKUP($B134,'ARTICULOS DE OF. ASEO Y CAFET.'!$B142:$AF288,22,0),"-")</f>
        <v>0</v>
      </c>
      <c r="X134" s="142">
        <f>IFERROR(VLOOKUP($B134,'ARTICULOS DE OF. ASEO Y CAFET.'!$B142:$AF288,23,0),"-")</f>
        <v>0</v>
      </c>
      <c r="Y134" s="142">
        <f>IFERROR(VLOOKUP($B134,'ARTICULOS DE OF. ASEO Y CAFET.'!$B142:$AF288,24,0),"-")</f>
        <v>0</v>
      </c>
      <c r="Z134" s="140">
        <f>IFERROR(VLOOKUP($B134,'ARTICULOS DE OF. ASEO Y CAFET.'!$B142:$AF288,25,0),"-")</f>
        <v>0</v>
      </c>
      <c r="AA134" s="140">
        <f>IFERROR(VLOOKUP($B134,'ARTICULOS DE OF. ASEO Y CAFET.'!$B142:$AF288,26,0),"-")</f>
        <v>0</v>
      </c>
      <c r="AB134" s="140">
        <f>IFERROR(VLOOKUP($B134,'ARTICULOS DE OF. ASEO Y CAFET.'!$B142:$AF288,27,0),"-")</f>
        <v>0</v>
      </c>
      <c r="AC134" s="140">
        <f>IFERROR(VLOOKUP($B134,'ARTICULOS DE OF. ASEO Y CAFET.'!$B142:$AF288,28,0),"-")</f>
        <v>0</v>
      </c>
      <c r="AD134" s="140">
        <f>IFERROR(VLOOKUP($B134,'ARTICULOS DE OF. ASEO Y CAFET.'!$B142:$AF288,29,0),"-")</f>
        <v>0</v>
      </c>
      <c r="AE134" s="140">
        <f>IFERROR(VLOOKUP($B134,'ARTICULOS DE OF. ASEO Y CAFET.'!$B142:$AF288,30,0),"-")</f>
        <v>0</v>
      </c>
      <c r="AF134" s="140">
        <f>IFERROR(VLOOKUP($B134,'ARTICULOS DE OF. ASEO Y CAFET.'!$B142:$AF288,31,0),"-")</f>
        <v>0</v>
      </c>
    </row>
    <row r="135" spans="1:43" x14ac:dyDescent="0.25">
      <c r="A135" s="136">
        <f t="shared" si="2"/>
        <v>133</v>
      </c>
      <c r="B135" s="136" t="s">
        <v>132</v>
      </c>
      <c r="C135" s="137" t="s">
        <v>496</v>
      </c>
      <c r="D135" s="136" t="s">
        <v>489</v>
      </c>
      <c r="E135" s="138" t="s">
        <v>497</v>
      </c>
      <c r="F135" s="136" t="s">
        <v>28</v>
      </c>
      <c r="G135" s="139">
        <v>4</v>
      </c>
      <c r="H135" s="139">
        <f>'ARTICULOS DE OF. ASEO Y CAFET.'!$C$6</f>
        <v>0</v>
      </c>
      <c r="I135" s="139">
        <f>'ARTICULOS DE OF. ASEO Y CAFET.'!$C$7</f>
        <v>0</v>
      </c>
      <c r="J135" s="140">
        <f>IFERROR(VLOOKUP($B135,'ARTICULOS DE OF. ASEO Y CAFET.'!$B143:$AF289,9,0),"-")</f>
        <v>0</v>
      </c>
      <c r="K135" s="140">
        <f>IFERROR(VLOOKUP($B135,'ARTICULOS DE OF. ASEO Y CAFET.'!$B143:$AF289,10,0),"-")</f>
        <v>0</v>
      </c>
      <c r="L135" s="140">
        <f>IFERROR(VLOOKUP($B135,'ARTICULOS DE OF. ASEO Y CAFET.'!$B143:$AF289,11,0),"-")</f>
        <v>0</v>
      </c>
      <c r="M135" s="140">
        <f>IFERROR(VLOOKUP($B135,'ARTICULOS DE OF. ASEO Y CAFET.'!$B143:$AF289,12,0),"-")</f>
        <v>0</v>
      </c>
      <c r="N135" s="141">
        <f>IFERROR(VLOOKUP($B135,'ARTICULOS DE OF. ASEO Y CAFET.'!$B143:$AF289,13,0),"-")</f>
        <v>0</v>
      </c>
      <c r="O135" s="140">
        <f>IFERROR(VLOOKUP($B135,'ARTICULOS DE OF. ASEO Y CAFET.'!$B143:$AF289,14,0),"-")</f>
        <v>0</v>
      </c>
      <c r="P135" s="140">
        <f>IFERROR(VLOOKUP($B135,'ARTICULOS DE OF. ASEO Y CAFET.'!$B143:$AF289,15,0),"-")</f>
        <v>0</v>
      </c>
      <c r="Q135" s="141">
        <f>IFERROR(VLOOKUP($B135,'ARTICULOS DE OF. ASEO Y CAFET.'!$B143:$AF289,16,0),"-")</f>
        <v>0</v>
      </c>
      <c r="R135" s="142">
        <f>IFERROR(VLOOKUP($B135,'ARTICULOS DE OF. ASEO Y CAFET.'!$B143:$AF289,17,0),"-")</f>
        <v>0</v>
      </c>
      <c r="S135" s="141">
        <f>IFERROR(VLOOKUP($B135,'ARTICULOS DE OF. ASEO Y CAFET.'!$B143:$AF289,18,0),"-")</f>
        <v>0</v>
      </c>
      <c r="T135" s="141">
        <f>IFERROR(VLOOKUP($B135,'ARTICULOS DE OF. ASEO Y CAFET.'!$B143:$AF289,19,0),"-")</f>
        <v>0</v>
      </c>
      <c r="U135" s="141">
        <f>IFERROR(VLOOKUP($B135,'ARTICULOS DE OF. ASEO Y CAFET.'!$B143:$AF289,20,0),"-")</f>
        <v>0</v>
      </c>
      <c r="V135" s="140">
        <f>IFERROR(VLOOKUP($B135,'ARTICULOS DE OF. ASEO Y CAFET.'!$B143:$AF289,21,0),"-")</f>
        <v>0</v>
      </c>
      <c r="W135" s="142">
        <f>IFERROR(VLOOKUP($B135,'ARTICULOS DE OF. ASEO Y CAFET.'!$B143:$AF289,22,0),"-")</f>
        <v>0</v>
      </c>
      <c r="X135" s="142">
        <f>IFERROR(VLOOKUP($B135,'ARTICULOS DE OF. ASEO Y CAFET.'!$B143:$AF289,23,0),"-")</f>
        <v>0</v>
      </c>
      <c r="Y135" s="142">
        <f>IFERROR(VLOOKUP($B135,'ARTICULOS DE OF. ASEO Y CAFET.'!$B143:$AF289,24,0),"-")</f>
        <v>0</v>
      </c>
      <c r="Z135" s="140">
        <f>IFERROR(VLOOKUP($B135,'ARTICULOS DE OF. ASEO Y CAFET.'!$B143:$AF289,25,0),"-")</f>
        <v>0</v>
      </c>
      <c r="AA135" s="140">
        <f>IFERROR(VLOOKUP($B135,'ARTICULOS DE OF. ASEO Y CAFET.'!$B143:$AF289,26,0),"-")</f>
        <v>0</v>
      </c>
      <c r="AB135" s="140">
        <f>IFERROR(VLOOKUP($B135,'ARTICULOS DE OF. ASEO Y CAFET.'!$B143:$AF289,27,0),"-")</f>
        <v>0</v>
      </c>
      <c r="AC135" s="140">
        <f>IFERROR(VLOOKUP($B135,'ARTICULOS DE OF. ASEO Y CAFET.'!$B143:$AF289,28,0),"-")</f>
        <v>0</v>
      </c>
      <c r="AD135" s="140">
        <f>IFERROR(VLOOKUP($B135,'ARTICULOS DE OF. ASEO Y CAFET.'!$B143:$AF289,29,0),"-")</f>
        <v>0</v>
      </c>
      <c r="AE135" s="140">
        <f>IFERROR(VLOOKUP($B135,'ARTICULOS DE OF. ASEO Y CAFET.'!$B143:$AF289,30,0),"-")</f>
        <v>0</v>
      </c>
      <c r="AF135" s="140">
        <f>IFERROR(VLOOKUP($B135,'ARTICULOS DE OF. ASEO Y CAFET.'!$B143:$AF289,31,0),"-")</f>
        <v>0</v>
      </c>
    </row>
    <row r="136" spans="1:43" x14ac:dyDescent="0.25">
      <c r="A136" t="s">
        <v>511</v>
      </c>
      <c r="B136" s="42" t="s">
        <v>511</v>
      </c>
      <c r="C136" s="159" t="s">
        <v>511</v>
      </c>
      <c r="E136" s="160" t="s">
        <v>511</v>
      </c>
      <c r="F136" s="161" t="s">
        <v>511</v>
      </c>
      <c r="G136" t="s">
        <v>511</v>
      </c>
      <c r="H136" s="139">
        <f>'ARTICULOS DE OF. ASEO Y CAFET.'!$C$6</f>
        <v>0</v>
      </c>
      <c r="I136" s="139">
        <f>'ARTICULOS DE OF. ASEO Y CAFET.'!$C$7</f>
        <v>0</v>
      </c>
      <c r="J136" t="s">
        <v>511</v>
      </c>
      <c r="K136" t="s">
        <v>511</v>
      </c>
      <c r="L136" t="s">
        <v>511</v>
      </c>
      <c r="M136" t="s">
        <v>511</v>
      </c>
      <c r="N136" s="130" t="s">
        <v>511</v>
      </c>
      <c r="O136" s="58" t="s">
        <v>511</v>
      </c>
      <c r="P136" s="131" t="s">
        <v>511</v>
      </c>
      <c r="Q136" s="130" t="s">
        <v>511</v>
      </c>
      <c r="R136" s="130"/>
      <c r="S136" s="130" t="s">
        <v>511</v>
      </c>
      <c r="T136" s="130" t="s">
        <v>511</v>
      </c>
      <c r="U136" s="130" t="s">
        <v>511</v>
      </c>
      <c r="V136" s="58" t="s">
        <v>511</v>
      </c>
      <c r="W136" s="131" t="s">
        <v>511</v>
      </c>
      <c r="X136" s="131" t="s">
        <v>511</v>
      </c>
      <c r="Y136" s="131" t="s">
        <v>511</v>
      </c>
      <c r="Z136" s="58" t="s">
        <v>511</v>
      </c>
      <c r="AA136" s="58" t="s">
        <v>511</v>
      </c>
      <c r="AB136" s="58" t="s">
        <v>511</v>
      </c>
      <c r="AC136" s="58" t="s">
        <v>511</v>
      </c>
      <c r="AD136" s="58" t="s">
        <v>511</v>
      </c>
      <c r="AF136" s="58" t="s">
        <v>511</v>
      </c>
      <c r="AG136" s="58"/>
      <c r="AH136" s="58"/>
      <c r="AI136" s="58"/>
      <c r="AJ136" s="58"/>
      <c r="AK136" s="58"/>
      <c r="AM136" s="58"/>
      <c r="AN136" s="58"/>
      <c r="AO136" s="58"/>
      <c r="AQ136" s="58"/>
    </row>
  </sheetData>
  <sheetProtection algorithmName="SHA-512" hashValue="KgQvwSYKQpobWMSRedJ7lgTbr+rk3q5QpsHjhEqyI2ATkFOXdnIdGgxwqTNansPHDYlBfC6rYYKZ8vlmndX2UQ==" saltValue="1s5N1orhOVtgOn9LXMUgfA==" spinCount="100000" sheet="1" objects="1" scenarios="1"/>
  <protectedRanges>
    <protectedRange algorithmName="SHA-512" hashValue="FTZxhNlwIMlCrYuWFsKEK+aRCv4ZXZf7amp7Okh430vMlxbcNNX6UoS1rtd4h2UsZTWUSZQecmvkVadLMpXa+g==" saltValue="fRs3uXzUshuCUb7kTshKKQ==" spinCount="100000" sqref="A3:C132" name="Rango2_1"/>
    <protectedRange algorithmName="SHA-512" hashValue="FTZxhNlwIMlCrYuWFsKEK+aRCv4ZXZf7amp7Okh430vMlxbcNNX6UoS1rtd4h2UsZTWUSZQecmvkVadLMpXa+g==" saltValue="fRs3uXzUshuCUb7kTshKKQ==" spinCount="100000" sqref="D83:G132 H83:I136 D3:I82" name="Rango2_2"/>
  </protectedRanges>
  <conditionalFormatting sqref="A3:D3 A4:E4 F4:G96 H4:I136 B5:E6 A5:A135 B7:D7 B8:E30 B31:D31 B32:E35 B36:D36 B37:E37 B38:D38 B39:E49 C50:E50 B50:B51 B52:E73 B74:D75 B76:E78 B79:D85 B86:E86 B87:D87 B92:D97 B114:C118 B121:C122 B126:C126">
    <cfRule type="cellIs" dxfId="16" priority="9" operator="equal">
      <formula>85000.5</formula>
    </cfRule>
  </conditionalFormatting>
  <conditionalFormatting sqref="B123:B125">
    <cfRule type="cellIs" dxfId="15" priority="8" operator="equal">
      <formula>85000.5</formula>
    </cfRule>
  </conditionalFormatting>
  <conditionalFormatting sqref="B88:E91">
    <cfRule type="cellIs" dxfId="14" priority="6" operator="equal">
      <formula>85000.5</formula>
    </cfRule>
  </conditionalFormatting>
  <conditionalFormatting sqref="C51:D51">
    <cfRule type="cellIs" dxfId="13" priority="5" operator="equal">
      <formula>85000.5</formula>
    </cfRule>
  </conditionalFormatting>
  <conditionalFormatting sqref="D113">
    <cfRule type="cellIs" dxfId="12" priority="7" operator="equal">
      <formula>85000.5</formula>
    </cfRule>
  </conditionalFormatting>
  <conditionalFormatting sqref="F3:I3">
    <cfRule type="cellIs" dxfId="11" priority="1" operator="equal">
      <formula>85000.5</formula>
    </cfRule>
  </conditionalFormatting>
  <conditionalFormatting sqref="G114:G118 F121:G122 F126:G126">
    <cfRule type="cellIs" dxfId="10" priority="4" operator="equal">
      <formula>85000.5</formula>
    </cfRule>
  </conditionalFormatting>
  <conditionalFormatting sqref="G123:G125 G128:G135">
    <cfRule type="cellIs" dxfId="9" priority="3" operator="equal">
      <formula>85000.5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56EC-F9D3-4AB8-8171-52D62DE315E9}">
  <dimension ref="A1:CB144"/>
  <sheetViews>
    <sheetView tabSelected="1" topLeftCell="E1" zoomScaleNormal="100" zoomScaleSheetLayoutView="100" workbookViewId="0">
      <pane ySplit="11" topLeftCell="A23" activePane="bottomLeft" state="frozen"/>
      <selection pane="bottomLeft" activeCell="N11" sqref="N11:AF11"/>
    </sheetView>
  </sheetViews>
  <sheetFormatPr baseColWidth="10" defaultColWidth="11.42578125" defaultRowHeight="12" x14ac:dyDescent="0.2"/>
  <cols>
    <col min="1" max="1" width="11.5703125" style="60" customWidth="1"/>
    <col min="2" max="2" width="21.5703125" style="60" customWidth="1"/>
    <col min="3" max="3" width="44.7109375" style="61" customWidth="1"/>
    <col min="4" max="4" width="23" style="60" customWidth="1"/>
    <col min="5" max="5" width="76.140625" style="68" customWidth="1"/>
    <col min="6" max="6" width="26.42578125" style="126" customWidth="1"/>
    <col min="7" max="7" width="17.85546875" style="60" customWidth="1"/>
    <col min="8" max="8" width="16.7109375" style="60" customWidth="1"/>
    <col min="9" max="9" width="17.140625" style="60" customWidth="1"/>
    <col min="10" max="13" width="20.85546875" style="60" customWidth="1"/>
    <col min="14" max="14" width="29" style="60" customWidth="1"/>
    <col min="15" max="15" width="18" style="60" customWidth="1"/>
    <col min="16" max="16" width="19.5703125" style="60" customWidth="1"/>
    <col min="17" max="18" width="18.140625" style="60" customWidth="1"/>
    <col min="19" max="19" width="18" style="60" customWidth="1"/>
    <col min="20" max="20" width="17.42578125" style="60" customWidth="1"/>
    <col min="21" max="21" width="21.28515625" style="60" customWidth="1"/>
    <col min="22" max="22" width="13.85546875" style="60" customWidth="1"/>
    <col min="23" max="23" width="15.5703125" style="60" customWidth="1"/>
    <col min="24" max="24" width="15.85546875" style="60" customWidth="1"/>
    <col min="25" max="25" width="15.140625" style="60" customWidth="1"/>
    <col min="26" max="26" width="11.42578125" style="60"/>
    <col min="27" max="27" width="17" style="60" customWidth="1"/>
    <col min="28" max="28" width="11.42578125" style="60"/>
    <col min="29" max="29" width="16.140625" style="60" customWidth="1"/>
    <col min="30" max="30" width="17.28515625" style="60" customWidth="1"/>
    <col min="31" max="31" width="22.140625" style="60" customWidth="1"/>
    <col min="32" max="32" width="17" style="60" customWidth="1"/>
    <col min="33" max="16384" width="11.42578125" style="60"/>
  </cols>
  <sheetData>
    <row r="1" spans="1:32" s="13" customFormat="1" ht="11.25" customHeight="1" x14ac:dyDescent="0.2">
      <c r="A1" s="1"/>
      <c r="B1" s="2"/>
      <c r="C1" s="166" t="s">
        <v>0</v>
      </c>
      <c r="D1" s="166"/>
      <c r="E1" s="166"/>
      <c r="F1" s="114"/>
      <c r="G1" s="3"/>
      <c r="H1" s="4"/>
      <c r="I1" s="4"/>
      <c r="J1" s="7"/>
      <c r="K1" s="8"/>
      <c r="L1" s="9"/>
      <c r="M1" s="9"/>
      <c r="N1" s="9"/>
      <c r="O1" s="9"/>
      <c r="P1" s="10"/>
      <c r="Q1" s="9"/>
      <c r="R1" s="9"/>
      <c r="S1" s="11"/>
      <c r="T1" s="9"/>
      <c r="U1" s="10"/>
      <c r="V1" s="9"/>
      <c r="W1" s="6"/>
      <c r="X1" s="11"/>
      <c r="Y1" s="12"/>
      <c r="Z1" s="12"/>
      <c r="AA1" s="12"/>
      <c r="AB1" s="12"/>
      <c r="AC1" s="12"/>
      <c r="AD1" s="12"/>
      <c r="AE1" s="12"/>
      <c r="AF1" s="12"/>
    </row>
    <row r="2" spans="1:32" s="13" customFormat="1" ht="14.25" customHeight="1" x14ac:dyDescent="0.2">
      <c r="A2" s="14"/>
      <c r="B2" s="2"/>
      <c r="C2" s="167" t="s">
        <v>1</v>
      </c>
      <c r="D2" s="167"/>
      <c r="E2" s="167"/>
      <c r="F2" s="115"/>
      <c r="G2" s="15"/>
      <c r="H2" s="5"/>
      <c r="I2" s="5"/>
      <c r="J2" s="7"/>
      <c r="K2" s="8"/>
      <c r="L2" s="9"/>
      <c r="M2" s="9"/>
      <c r="N2" s="9"/>
      <c r="O2" s="9"/>
      <c r="P2" s="10"/>
      <c r="Q2" s="9"/>
      <c r="R2" s="9"/>
      <c r="S2" s="11"/>
      <c r="T2" s="9"/>
      <c r="U2" s="10"/>
      <c r="V2" s="9"/>
      <c r="W2" s="6"/>
      <c r="X2" s="11"/>
      <c r="Y2" s="12"/>
      <c r="Z2" s="12"/>
      <c r="AA2" s="12"/>
      <c r="AB2" s="12"/>
      <c r="AC2" s="12"/>
      <c r="AD2" s="12"/>
      <c r="AE2" s="12"/>
      <c r="AF2" s="12"/>
    </row>
    <row r="3" spans="1:32" s="13" customFormat="1" ht="12.75" customHeight="1" x14ac:dyDescent="0.2">
      <c r="A3" s="14"/>
      <c r="B3" s="2"/>
      <c r="C3" s="167" t="s">
        <v>2</v>
      </c>
      <c r="D3" s="167"/>
      <c r="E3" s="167"/>
      <c r="F3" s="115"/>
      <c r="G3" s="15"/>
      <c r="H3" s="5"/>
      <c r="I3" s="5"/>
      <c r="J3" s="16"/>
      <c r="K3" s="17"/>
      <c r="L3" s="18"/>
      <c r="M3" s="18"/>
      <c r="N3" s="18"/>
      <c r="O3" s="18"/>
      <c r="P3" s="19"/>
      <c r="Q3" s="18"/>
      <c r="R3" s="18"/>
      <c r="S3" s="20"/>
      <c r="T3" s="18"/>
      <c r="U3" s="19"/>
      <c r="V3" s="18"/>
      <c r="W3" s="21"/>
      <c r="X3" s="20"/>
      <c r="Y3" s="12"/>
      <c r="Z3" s="12"/>
      <c r="AA3" s="12"/>
      <c r="AB3" s="12"/>
      <c r="AC3" s="12"/>
      <c r="AD3" s="12"/>
      <c r="AE3" s="12"/>
      <c r="AF3" s="12"/>
    </row>
    <row r="4" spans="1:32" s="13" customFormat="1" ht="18" customHeight="1" x14ac:dyDescent="0.2">
      <c r="A4" s="14"/>
      <c r="B4" s="2"/>
      <c r="C4" s="167" t="s">
        <v>521</v>
      </c>
      <c r="D4" s="167"/>
      <c r="E4" s="167"/>
      <c r="F4" s="115"/>
      <c r="G4" s="15"/>
      <c r="H4" s="5"/>
      <c r="I4" s="5"/>
      <c r="J4" s="44" t="s">
        <v>267</v>
      </c>
      <c r="K4" s="17"/>
      <c r="L4" s="18"/>
      <c r="M4" s="18"/>
      <c r="N4" s="18"/>
      <c r="O4" s="18"/>
      <c r="P4" s="19"/>
      <c r="Q4" s="18"/>
      <c r="R4" s="18"/>
      <c r="S4" s="20"/>
      <c r="T4" s="18"/>
      <c r="U4" s="19"/>
      <c r="V4" s="18"/>
      <c r="W4" s="21"/>
      <c r="X4" s="73"/>
      <c r="Y4" s="12"/>
      <c r="Z4" s="12"/>
      <c r="AA4" s="12"/>
      <c r="AB4" s="12"/>
      <c r="AC4" s="12"/>
      <c r="AD4" s="12"/>
      <c r="AE4" s="12"/>
      <c r="AF4" s="12"/>
    </row>
    <row r="5" spans="1:32" s="13" customFormat="1" ht="15.75" customHeight="1" x14ac:dyDescent="0.2">
      <c r="A5" s="14"/>
      <c r="B5" s="2"/>
      <c r="C5" s="168" t="s">
        <v>522</v>
      </c>
      <c r="D5" s="168"/>
      <c r="E5" s="168"/>
      <c r="F5" s="116"/>
      <c r="G5" s="22"/>
      <c r="H5" s="23"/>
      <c r="I5" s="23"/>
      <c r="J5" s="44" t="s">
        <v>268</v>
      </c>
      <c r="K5" s="17"/>
      <c r="L5" s="18"/>
      <c r="M5" s="18"/>
      <c r="N5" s="18"/>
      <c r="O5" s="18"/>
      <c r="P5" s="19"/>
      <c r="Q5" s="18"/>
      <c r="R5" s="18"/>
      <c r="S5" s="20"/>
      <c r="T5" s="18"/>
      <c r="U5" s="19"/>
      <c r="V5" s="18"/>
      <c r="W5" s="21"/>
      <c r="X5" s="20"/>
      <c r="Y5" s="12"/>
      <c r="Z5" s="12"/>
      <c r="AA5" s="12"/>
      <c r="AB5" s="12"/>
      <c r="AC5" s="12"/>
      <c r="AD5" s="12"/>
      <c r="AE5" s="12"/>
      <c r="AF5" s="12"/>
    </row>
    <row r="6" spans="1:32" s="32" customFormat="1" ht="15" x14ac:dyDescent="0.25">
      <c r="A6" s="24" t="s">
        <v>3</v>
      </c>
      <c r="B6" s="25"/>
      <c r="C6" s="70"/>
      <c r="D6" s="70"/>
      <c r="E6" s="70"/>
      <c r="F6" s="117"/>
      <c r="G6" s="26"/>
      <c r="H6" s="26"/>
      <c r="I6" s="26"/>
      <c r="J6" s="43"/>
      <c r="K6" s="29"/>
      <c r="L6" s="30"/>
      <c r="M6" s="30"/>
      <c r="N6" s="30"/>
      <c r="O6" s="30"/>
      <c r="P6" s="31"/>
      <c r="Q6" s="30"/>
      <c r="R6" s="30"/>
      <c r="S6" s="27"/>
      <c r="T6" s="30"/>
      <c r="U6" s="82"/>
      <c r="V6" s="30"/>
      <c r="W6" s="28"/>
      <c r="X6" s="27"/>
      <c r="Y6" s="27"/>
      <c r="Z6" s="27"/>
      <c r="AA6" s="27"/>
      <c r="AB6" s="27"/>
      <c r="AC6" s="27"/>
      <c r="AD6" s="27"/>
      <c r="AE6" s="27"/>
      <c r="AF6" s="27"/>
    </row>
    <row r="7" spans="1:32" s="32" customFormat="1" ht="15" x14ac:dyDescent="0.25">
      <c r="A7" s="33" t="s">
        <v>4</v>
      </c>
      <c r="B7" s="34"/>
      <c r="C7" s="70"/>
      <c r="D7" s="70"/>
      <c r="E7" s="70"/>
      <c r="F7" s="117"/>
      <c r="G7" s="27"/>
      <c r="H7" s="26"/>
      <c r="I7" s="26"/>
      <c r="J7" s="28"/>
      <c r="K7" s="29"/>
      <c r="L7" s="30"/>
      <c r="M7" s="30"/>
      <c r="N7" s="30"/>
      <c r="O7" s="30"/>
      <c r="P7" s="31"/>
      <c r="Q7" s="30"/>
      <c r="R7" s="30"/>
      <c r="S7" s="27"/>
      <c r="T7" s="30"/>
      <c r="U7" s="82"/>
      <c r="V7" s="30"/>
      <c r="W7" s="28"/>
      <c r="X7" s="27"/>
      <c r="Y7" s="27"/>
      <c r="Z7" s="27"/>
      <c r="AA7" s="27"/>
      <c r="AB7" s="27"/>
      <c r="AC7" s="27"/>
      <c r="AD7" s="27"/>
      <c r="AE7" s="27"/>
      <c r="AF7" s="27"/>
    </row>
    <row r="8" spans="1:32" s="32" customFormat="1" ht="15" x14ac:dyDescent="0.25">
      <c r="A8" s="35" t="s">
        <v>5</v>
      </c>
      <c r="B8" s="36"/>
      <c r="C8" s="70"/>
      <c r="D8" s="70"/>
      <c r="E8" s="70"/>
      <c r="F8" s="117"/>
      <c r="G8" s="26"/>
      <c r="H8" s="26"/>
      <c r="I8" s="26"/>
      <c r="J8" s="28"/>
      <c r="K8" s="29"/>
      <c r="L8" s="30"/>
      <c r="M8" s="30"/>
      <c r="N8" s="30"/>
      <c r="O8" s="75" t="s">
        <v>498</v>
      </c>
      <c r="P8" s="31"/>
      <c r="Q8" s="30"/>
      <c r="R8" s="127">
        <v>0</v>
      </c>
      <c r="S8" s="27"/>
      <c r="T8" s="30"/>
      <c r="U8" s="82"/>
      <c r="V8" s="30"/>
      <c r="W8" s="28"/>
      <c r="X8" s="27"/>
      <c r="Y8" s="27"/>
      <c r="Z8" s="27"/>
      <c r="AA8" s="27"/>
      <c r="AB8" s="27"/>
      <c r="AC8" s="27"/>
      <c r="AD8" s="27"/>
      <c r="AE8" s="27"/>
      <c r="AF8" s="27"/>
    </row>
    <row r="9" spans="1:32" s="32" customFormat="1" ht="15" x14ac:dyDescent="0.25">
      <c r="A9" s="37" t="s">
        <v>6</v>
      </c>
      <c r="B9" s="38"/>
      <c r="C9" s="70"/>
      <c r="D9" s="70"/>
      <c r="E9" s="70"/>
      <c r="F9" s="117"/>
      <c r="G9" s="26"/>
      <c r="H9" s="26"/>
      <c r="I9" s="26"/>
      <c r="J9" s="52"/>
      <c r="K9" s="53"/>
      <c r="L9" s="50"/>
      <c r="M9" s="50"/>
      <c r="N9" s="50"/>
      <c r="O9" s="75" t="s">
        <v>499</v>
      </c>
      <c r="P9" s="31"/>
      <c r="Q9" s="30"/>
      <c r="R9" s="127">
        <v>0.05</v>
      </c>
      <c r="S9" s="27"/>
      <c r="T9" s="30"/>
      <c r="U9" s="82"/>
      <c r="V9" s="30"/>
      <c r="W9" s="28"/>
      <c r="X9" s="27"/>
      <c r="Y9" s="27"/>
      <c r="Z9" s="27"/>
      <c r="AA9" s="27"/>
      <c r="AB9" s="27"/>
      <c r="AC9" s="27"/>
      <c r="AD9" s="27"/>
      <c r="AE9" s="27"/>
      <c r="AF9" s="27"/>
    </row>
    <row r="10" spans="1:32" s="32" customFormat="1" ht="15" x14ac:dyDescent="0.25">
      <c r="A10" s="37" t="s">
        <v>7</v>
      </c>
      <c r="B10" s="38"/>
      <c r="C10" s="70"/>
      <c r="D10" s="70"/>
      <c r="E10" s="70"/>
      <c r="F10" s="117"/>
      <c r="G10" s="39"/>
      <c r="H10" s="39"/>
      <c r="I10" s="128">
        <f>SUBTOTAL(9,I12:I144)</f>
        <v>108783</v>
      </c>
      <c r="J10" s="54"/>
      <c r="K10" s="55"/>
      <c r="L10" s="55"/>
      <c r="M10" s="54"/>
      <c r="N10" s="54"/>
      <c r="O10" s="76"/>
      <c r="P10" s="49"/>
      <c r="Q10" s="50"/>
      <c r="R10" s="127">
        <v>0.19</v>
      </c>
      <c r="S10" s="110"/>
      <c r="T10" s="111"/>
      <c r="U10" s="81">
        <f>+SUBTOTAL(9,U12:U144)</f>
        <v>0</v>
      </c>
      <c r="V10" s="50"/>
      <c r="W10" s="52"/>
      <c r="X10" s="51"/>
      <c r="Y10" s="27"/>
      <c r="Z10" s="27"/>
      <c r="AA10" s="27"/>
      <c r="AB10" s="27"/>
      <c r="AC10" s="27"/>
      <c r="AD10" s="27"/>
      <c r="AE10" s="27"/>
      <c r="AF10" s="27"/>
    </row>
    <row r="11" spans="1:32" ht="33.75" x14ac:dyDescent="0.2">
      <c r="A11" s="83" t="s">
        <v>275</v>
      </c>
      <c r="B11" s="83" t="s">
        <v>276</v>
      </c>
      <c r="C11" s="83" t="s">
        <v>277</v>
      </c>
      <c r="D11" s="83" t="s">
        <v>278</v>
      </c>
      <c r="E11" s="84" t="s">
        <v>279</v>
      </c>
      <c r="F11" s="118" t="s">
        <v>280</v>
      </c>
      <c r="G11" s="83" t="s">
        <v>281</v>
      </c>
      <c r="H11" s="83" t="s">
        <v>282</v>
      </c>
      <c r="I11" s="83" t="s">
        <v>283</v>
      </c>
      <c r="J11" s="45" t="s">
        <v>232</v>
      </c>
      <c r="K11" s="45" t="s">
        <v>265</v>
      </c>
      <c r="L11" s="45" t="s">
        <v>9</v>
      </c>
      <c r="M11" s="45" t="s">
        <v>266</v>
      </c>
      <c r="N11" s="46" t="s">
        <v>10</v>
      </c>
      <c r="O11" s="46" t="s">
        <v>11</v>
      </c>
      <c r="P11" s="46" t="s">
        <v>12</v>
      </c>
      <c r="Q11" s="47" t="s">
        <v>13</v>
      </c>
      <c r="R11" s="77" t="s">
        <v>512</v>
      </c>
      <c r="S11" s="56" t="s">
        <v>14</v>
      </c>
      <c r="T11" s="69" t="s">
        <v>15</v>
      </c>
      <c r="U11" s="109" t="s">
        <v>16</v>
      </c>
      <c r="V11" s="48" t="s">
        <v>17</v>
      </c>
      <c r="W11" s="48" t="s">
        <v>18</v>
      </c>
      <c r="X11" s="48" t="s">
        <v>19</v>
      </c>
      <c r="Y11" s="48" t="s">
        <v>20</v>
      </c>
      <c r="Z11" s="48" t="s">
        <v>21</v>
      </c>
      <c r="AA11" s="48" t="s">
        <v>22</v>
      </c>
      <c r="AB11" s="48" t="s">
        <v>23</v>
      </c>
      <c r="AC11" s="48" t="s">
        <v>24</v>
      </c>
      <c r="AD11" s="48" t="s">
        <v>25</v>
      </c>
      <c r="AE11" s="48" t="s">
        <v>26</v>
      </c>
      <c r="AF11" s="48" t="s">
        <v>27</v>
      </c>
    </row>
    <row r="12" spans="1:32" s="61" customFormat="1" ht="67.5" customHeight="1" x14ac:dyDescent="0.25">
      <c r="A12" s="85">
        <v>1</v>
      </c>
      <c r="B12" s="85" t="s">
        <v>30</v>
      </c>
      <c r="C12" s="86" t="s">
        <v>135</v>
      </c>
      <c r="D12" s="85" t="s">
        <v>284</v>
      </c>
      <c r="E12" s="87" t="s">
        <v>285</v>
      </c>
      <c r="F12" s="112"/>
      <c r="G12" s="89" t="s">
        <v>286</v>
      </c>
      <c r="H12" s="85" t="s">
        <v>287</v>
      </c>
      <c r="I12" s="90">
        <v>200</v>
      </c>
      <c r="J12" s="78"/>
      <c r="K12" s="78"/>
      <c r="L12" s="78"/>
      <c r="M12" s="78"/>
      <c r="N12" s="79"/>
      <c r="O12" s="78"/>
      <c r="P12" s="80"/>
      <c r="Q12" s="74">
        <f>+N12-(N12*P12)</f>
        <v>0</v>
      </c>
      <c r="R12" s="80"/>
      <c r="S12" s="74">
        <f>+R12*Q12</f>
        <v>0</v>
      </c>
      <c r="T12" s="74">
        <f>+S12+Q12</f>
        <v>0</v>
      </c>
      <c r="U12" s="74">
        <f>+T12*I12</f>
        <v>0</v>
      </c>
      <c r="V12" s="78"/>
      <c r="W12" s="80"/>
      <c r="X12" s="80"/>
      <c r="Y12" s="80"/>
      <c r="Z12" s="78"/>
      <c r="AA12" s="78"/>
      <c r="AB12" s="78"/>
      <c r="AC12" s="78"/>
      <c r="AD12" s="78"/>
      <c r="AE12" s="78"/>
      <c r="AF12" s="78"/>
    </row>
    <row r="13" spans="1:32" s="61" customFormat="1" ht="67.5" customHeight="1" x14ac:dyDescent="0.25">
      <c r="A13" s="85">
        <v>2</v>
      </c>
      <c r="B13" s="85" t="s">
        <v>33</v>
      </c>
      <c r="C13" s="86" t="s">
        <v>138</v>
      </c>
      <c r="D13" s="85" t="s">
        <v>284</v>
      </c>
      <c r="E13" s="87" t="s">
        <v>288</v>
      </c>
      <c r="F13" s="112"/>
      <c r="G13" s="89" t="s">
        <v>286</v>
      </c>
      <c r="H13" s="85" t="s">
        <v>226</v>
      </c>
      <c r="I13" s="90">
        <v>60</v>
      </c>
      <c r="J13" s="78"/>
      <c r="K13" s="78"/>
      <c r="L13" s="78"/>
      <c r="M13" s="78"/>
      <c r="N13" s="79"/>
      <c r="O13" s="78"/>
      <c r="P13" s="80"/>
      <c r="Q13" s="74">
        <f t="shared" ref="Q13:Q76" si="0">+N13-(N13*P13)</f>
        <v>0</v>
      </c>
      <c r="R13" s="80"/>
      <c r="S13" s="74">
        <f t="shared" ref="S13:S76" si="1">+R13*Q13</f>
        <v>0</v>
      </c>
      <c r="T13" s="74">
        <f t="shared" ref="T13:T76" si="2">+S13+Q13</f>
        <v>0</v>
      </c>
      <c r="U13" s="74">
        <f t="shared" ref="U13:U76" si="3">+T13*I13</f>
        <v>0</v>
      </c>
      <c r="V13" s="78"/>
      <c r="W13" s="80"/>
      <c r="X13" s="80"/>
      <c r="Y13" s="80"/>
      <c r="Z13" s="78"/>
      <c r="AA13" s="78"/>
      <c r="AB13" s="78"/>
      <c r="AC13" s="78"/>
      <c r="AD13" s="78"/>
      <c r="AE13" s="78"/>
      <c r="AF13" s="78"/>
    </row>
    <row r="14" spans="1:32" s="61" customFormat="1" ht="67.5" customHeight="1" x14ac:dyDescent="0.25">
      <c r="A14" s="85">
        <v>3</v>
      </c>
      <c r="B14" s="85" t="s">
        <v>34</v>
      </c>
      <c r="C14" s="86" t="s">
        <v>139</v>
      </c>
      <c r="D14" s="85" t="s">
        <v>284</v>
      </c>
      <c r="E14" s="91" t="s">
        <v>289</v>
      </c>
      <c r="F14" s="113"/>
      <c r="G14" s="89" t="s">
        <v>286</v>
      </c>
      <c r="H14" s="85" t="s">
        <v>28</v>
      </c>
      <c r="I14" s="85">
        <v>80</v>
      </c>
      <c r="J14" s="78"/>
      <c r="K14" s="78"/>
      <c r="L14" s="78"/>
      <c r="M14" s="78"/>
      <c r="N14" s="79"/>
      <c r="O14" s="78"/>
      <c r="P14" s="80"/>
      <c r="Q14" s="74">
        <f t="shared" si="0"/>
        <v>0</v>
      </c>
      <c r="R14" s="80"/>
      <c r="S14" s="74">
        <f t="shared" si="1"/>
        <v>0</v>
      </c>
      <c r="T14" s="74">
        <f t="shared" si="2"/>
        <v>0</v>
      </c>
      <c r="U14" s="74">
        <f t="shared" si="3"/>
        <v>0</v>
      </c>
      <c r="V14" s="78"/>
      <c r="W14" s="80"/>
      <c r="X14" s="80"/>
      <c r="Y14" s="80"/>
      <c r="Z14" s="78"/>
      <c r="AA14" s="78"/>
      <c r="AB14" s="78"/>
      <c r="AC14" s="78"/>
      <c r="AD14" s="78"/>
      <c r="AE14" s="78"/>
      <c r="AF14" s="78"/>
    </row>
    <row r="15" spans="1:32" s="61" customFormat="1" ht="67.5" customHeight="1" x14ac:dyDescent="0.25">
      <c r="A15" s="85">
        <v>4</v>
      </c>
      <c r="B15" s="85" t="s">
        <v>35</v>
      </c>
      <c r="C15" s="86" t="s">
        <v>140</v>
      </c>
      <c r="D15" s="85" t="s">
        <v>290</v>
      </c>
      <c r="E15" s="87" t="s">
        <v>291</v>
      </c>
      <c r="F15" s="112"/>
      <c r="G15" s="89" t="s">
        <v>286</v>
      </c>
      <c r="H15" s="85" t="s">
        <v>28</v>
      </c>
      <c r="I15" s="90">
        <v>800</v>
      </c>
      <c r="J15" s="78"/>
      <c r="K15" s="78"/>
      <c r="L15" s="78"/>
      <c r="M15" s="78"/>
      <c r="N15" s="79"/>
      <c r="O15" s="78"/>
      <c r="P15" s="80"/>
      <c r="Q15" s="74">
        <f t="shared" si="0"/>
        <v>0</v>
      </c>
      <c r="R15" s="80"/>
      <c r="S15" s="74">
        <f t="shared" si="1"/>
        <v>0</v>
      </c>
      <c r="T15" s="74">
        <f t="shared" si="2"/>
        <v>0</v>
      </c>
      <c r="U15" s="74">
        <f t="shared" si="3"/>
        <v>0</v>
      </c>
      <c r="V15" s="78"/>
      <c r="W15" s="80"/>
      <c r="X15" s="80"/>
      <c r="Y15" s="80"/>
      <c r="Z15" s="78"/>
      <c r="AA15" s="78"/>
      <c r="AB15" s="78"/>
      <c r="AC15" s="78"/>
      <c r="AD15" s="78"/>
      <c r="AE15" s="78"/>
      <c r="AF15" s="78"/>
    </row>
    <row r="16" spans="1:32" s="61" customFormat="1" ht="67.5" customHeight="1" x14ac:dyDescent="0.25">
      <c r="A16" s="85">
        <v>5</v>
      </c>
      <c r="B16" s="85" t="s">
        <v>36</v>
      </c>
      <c r="C16" s="86" t="s">
        <v>292</v>
      </c>
      <c r="D16" s="85" t="s">
        <v>284</v>
      </c>
      <c r="E16" s="87" t="s">
        <v>293</v>
      </c>
      <c r="F16" s="112"/>
      <c r="G16" s="89" t="s">
        <v>286</v>
      </c>
      <c r="H16" s="85" t="s">
        <v>28</v>
      </c>
      <c r="I16" s="90">
        <v>30</v>
      </c>
      <c r="J16" s="78"/>
      <c r="K16" s="78"/>
      <c r="L16" s="78"/>
      <c r="M16" s="78"/>
      <c r="N16" s="79"/>
      <c r="O16" s="78"/>
      <c r="P16" s="80"/>
      <c r="Q16" s="74">
        <f t="shared" si="0"/>
        <v>0</v>
      </c>
      <c r="R16" s="80"/>
      <c r="S16" s="74">
        <f t="shared" si="1"/>
        <v>0</v>
      </c>
      <c r="T16" s="74">
        <f t="shared" si="2"/>
        <v>0</v>
      </c>
      <c r="U16" s="74">
        <f t="shared" si="3"/>
        <v>0</v>
      </c>
      <c r="V16" s="78"/>
      <c r="W16" s="80"/>
      <c r="X16" s="80"/>
      <c r="Y16" s="80"/>
      <c r="Z16" s="78"/>
      <c r="AA16" s="78"/>
      <c r="AB16" s="78"/>
      <c r="AC16" s="78"/>
      <c r="AD16" s="78"/>
      <c r="AE16" s="78"/>
      <c r="AF16" s="78"/>
    </row>
    <row r="17" spans="1:80" s="61" customFormat="1" ht="67.5" customHeight="1" x14ac:dyDescent="0.25">
      <c r="A17" s="85">
        <v>6</v>
      </c>
      <c r="B17" s="85" t="s">
        <v>39</v>
      </c>
      <c r="C17" s="86" t="s">
        <v>294</v>
      </c>
      <c r="D17" s="90" t="s">
        <v>284</v>
      </c>
      <c r="E17" s="87" t="s">
        <v>295</v>
      </c>
      <c r="F17" s="112"/>
      <c r="G17" s="88" t="s">
        <v>286</v>
      </c>
      <c r="H17" s="85" t="s">
        <v>227</v>
      </c>
      <c r="I17" s="90">
        <v>50</v>
      </c>
      <c r="J17" s="78"/>
      <c r="K17" s="78"/>
      <c r="L17" s="78"/>
      <c r="M17" s="78"/>
      <c r="N17" s="79"/>
      <c r="O17" s="78"/>
      <c r="P17" s="80"/>
      <c r="Q17" s="74">
        <f t="shared" si="0"/>
        <v>0</v>
      </c>
      <c r="R17" s="80"/>
      <c r="S17" s="74">
        <f t="shared" si="1"/>
        <v>0</v>
      </c>
      <c r="T17" s="74">
        <f t="shared" si="2"/>
        <v>0</v>
      </c>
      <c r="U17" s="74">
        <f t="shared" si="3"/>
        <v>0</v>
      </c>
      <c r="V17" s="78"/>
      <c r="W17" s="80"/>
      <c r="X17" s="80"/>
      <c r="Y17" s="80"/>
      <c r="Z17" s="78"/>
      <c r="AA17" s="78"/>
      <c r="AB17" s="78"/>
      <c r="AC17" s="78"/>
      <c r="AD17" s="78"/>
      <c r="AE17" s="78"/>
      <c r="AF17" s="78"/>
    </row>
    <row r="18" spans="1:80" s="61" customFormat="1" ht="67.5" customHeight="1" x14ac:dyDescent="0.25">
      <c r="A18" s="85">
        <v>7</v>
      </c>
      <c r="B18" s="90" t="s">
        <v>40</v>
      </c>
      <c r="C18" s="92" t="s">
        <v>142</v>
      </c>
      <c r="D18" s="90" t="s">
        <v>284</v>
      </c>
      <c r="E18" s="87" t="s">
        <v>296</v>
      </c>
      <c r="F18" s="112"/>
      <c r="G18" s="93" t="s">
        <v>286</v>
      </c>
      <c r="H18" s="90" t="s">
        <v>227</v>
      </c>
      <c r="I18" s="90">
        <v>12</v>
      </c>
      <c r="J18" s="78"/>
      <c r="K18" s="78"/>
      <c r="L18" s="78"/>
      <c r="M18" s="78"/>
      <c r="N18" s="79"/>
      <c r="O18" s="78"/>
      <c r="P18" s="80"/>
      <c r="Q18" s="74">
        <f t="shared" si="0"/>
        <v>0</v>
      </c>
      <c r="R18" s="80"/>
      <c r="S18" s="74">
        <f t="shared" si="1"/>
        <v>0</v>
      </c>
      <c r="T18" s="74">
        <f t="shared" si="2"/>
        <v>0</v>
      </c>
      <c r="U18" s="74">
        <f t="shared" si="3"/>
        <v>0</v>
      </c>
      <c r="V18" s="78"/>
      <c r="W18" s="80"/>
      <c r="X18" s="80"/>
      <c r="Y18" s="80"/>
      <c r="Z18" s="78"/>
      <c r="AA18" s="78"/>
      <c r="AB18" s="78"/>
      <c r="AC18" s="78"/>
      <c r="AD18" s="78"/>
      <c r="AE18" s="78"/>
      <c r="AF18" s="78"/>
    </row>
    <row r="19" spans="1:80" s="61" customFormat="1" ht="67.5" customHeight="1" x14ac:dyDescent="0.2">
      <c r="A19" s="85">
        <v>8</v>
      </c>
      <c r="B19" s="90" t="s">
        <v>41</v>
      </c>
      <c r="C19" s="92" t="s">
        <v>143</v>
      </c>
      <c r="D19" s="90" t="s">
        <v>284</v>
      </c>
      <c r="E19" s="94" t="s">
        <v>297</v>
      </c>
      <c r="F19" s="119"/>
      <c r="G19" s="89" t="s">
        <v>286</v>
      </c>
      <c r="H19" s="85" t="s">
        <v>227</v>
      </c>
      <c r="I19" s="90">
        <v>300</v>
      </c>
      <c r="J19" s="78"/>
      <c r="K19" s="78"/>
      <c r="L19" s="78"/>
      <c r="M19" s="78"/>
      <c r="N19" s="79"/>
      <c r="O19" s="78"/>
      <c r="P19" s="80"/>
      <c r="Q19" s="74">
        <f t="shared" si="0"/>
        <v>0</v>
      </c>
      <c r="R19" s="80"/>
      <c r="S19" s="74">
        <f t="shared" si="1"/>
        <v>0</v>
      </c>
      <c r="T19" s="74">
        <f t="shared" si="2"/>
        <v>0</v>
      </c>
      <c r="U19" s="74">
        <f t="shared" si="3"/>
        <v>0</v>
      </c>
      <c r="V19" s="78"/>
      <c r="W19" s="80"/>
      <c r="X19" s="80"/>
      <c r="Y19" s="80"/>
      <c r="Z19" s="78"/>
      <c r="AA19" s="78"/>
      <c r="AB19" s="78"/>
      <c r="AC19" s="78"/>
      <c r="AD19" s="78"/>
      <c r="AE19" s="78"/>
      <c r="AF19" s="78"/>
    </row>
    <row r="20" spans="1:80" s="61" customFormat="1" ht="67.5" customHeight="1" x14ac:dyDescent="0.25">
      <c r="A20" s="85">
        <v>9</v>
      </c>
      <c r="B20" s="85" t="s">
        <v>42</v>
      </c>
      <c r="C20" s="86" t="s">
        <v>298</v>
      </c>
      <c r="D20" s="85" t="s">
        <v>284</v>
      </c>
      <c r="E20" s="87" t="s">
        <v>299</v>
      </c>
      <c r="F20" s="112"/>
      <c r="G20" s="89" t="s">
        <v>286</v>
      </c>
      <c r="H20" s="85" t="s">
        <v>28</v>
      </c>
      <c r="I20" s="90">
        <v>10</v>
      </c>
      <c r="J20" s="78"/>
      <c r="K20" s="78"/>
      <c r="L20" s="78"/>
      <c r="M20" s="78"/>
      <c r="N20" s="79"/>
      <c r="O20" s="78"/>
      <c r="P20" s="80"/>
      <c r="Q20" s="74">
        <f t="shared" si="0"/>
        <v>0</v>
      </c>
      <c r="R20" s="80"/>
      <c r="S20" s="74">
        <f t="shared" si="1"/>
        <v>0</v>
      </c>
      <c r="T20" s="74">
        <f t="shared" si="2"/>
        <v>0</v>
      </c>
      <c r="U20" s="74">
        <f t="shared" si="3"/>
        <v>0</v>
      </c>
      <c r="V20" s="78"/>
      <c r="W20" s="80"/>
      <c r="X20" s="80"/>
      <c r="Y20" s="80"/>
      <c r="Z20" s="78"/>
      <c r="AA20" s="78"/>
      <c r="AB20" s="78"/>
      <c r="AC20" s="78"/>
      <c r="AD20" s="78"/>
      <c r="AE20" s="78"/>
      <c r="AF20" s="78"/>
    </row>
    <row r="21" spans="1:80" s="61" customFormat="1" ht="67.5" customHeight="1" x14ac:dyDescent="0.25">
      <c r="A21" s="85">
        <v>10</v>
      </c>
      <c r="B21" s="90" t="s">
        <v>43</v>
      </c>
      <c r="C21" s="92" t="s">
        <v>300</v>
      </c>
      <c r="D21" s="85" t="s">
        <v>284</v>
      </c>
      <c r="E21" s="87" t="s">
        <v>301</v>
      </c>
      <c r="F21" s="112"/>
      <c r="G21" s="89" t="s">
        <v>286</v>
      </c>
      <c r="H21" s="90" t="s">
        <v>225</v>
      </c>
      <c r="I21" s="90">
        <v>100</v>
      </c>
      <c r="J21" s="78"/>
      <c r="K21" s="78"/>
      <c r="L21" s="78"/>
      <c r="M21" s="78"/>
      <c r="N21" s="79"/>
      <c r="O21" s="78"/>
      <c r="P21" s="80"/>
      <c r="Q21" s="74">
        <f t="shared" si="0"/>
        <v>0</v>
      </c>
      <c r="R21" s="80"/>
      <c r="S21" s="74">
        <f t="shared" si="1"/>
        <v>0</v>
      </c>
      <c r="T21" s="74">
        <f t="shared" si="2"/>
        <v>0</v>
      </c>
      <c r="U21" s="74">
        <f t="shared" si="3"/>
        <v>0</v>
      </c>
      <c r="V21" s="78"/>
      <c r="W21" s="80"/>
      <c r="X21" s="80"/>
      <c r="Y21" s="80"/>
      <c r="Z21" s="78"/>
      <c r="AA21" s="78"/>
      <c r="AB21" s="78"/>
      <c r="AC21" s="78"/>
      <c r="AD21" s="78"/>
      <c r="AE21" s="78"/>
      <c r="AF21" s="78"/>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row>
    <row r="22" spans="1:80" s="61" customFormat="1" ht="67.5" customHeight="1" x14ac:dyDescent="0.25">
      <c r="A22" s="85">
        <v>11</v>
      </c>
      <c r="B22" s="85" t="s">
        <v>44</v>
      </c>
      <c r="C22" s="86" t="s">
        <v>144</v>
      </c>
      <c r="D22" s="85" t="s">
        <v>284</v>
      </c>
      <c r="E22" s="87" t="s">
        <v>302</v>
      </c>
      <c r="F22" s="112"/>
      <c r="G22" s="89" t="s">
        <v>286</v>
      </c>
      <c r="H22" s="85" t="s">
        <v>28</v>
      </c>
      <c r="I22" s="90">
        <v>220</v>
      </c>
      <c r="J22" s="78"/>
      <c r="K22" s="78"/>
      <c r="L22" s="78"/>
      <c r="M22" s="78"/>
      <c r="N22" s="79"/>
      <c r="O22" s="78"/>
      <c r="P22" s="80"/>
      <c r="Q22" s="74">
        <f t="shared" si="0"/>
        <v>0</v>
      </c>
      <c r="R22" s="80"/>
      <c r="S22" s="74">
        <f t="shared" si="1"/>
        <v>0</v>
      </c>
      <c r="T22" s="74">
        <f t="shared" si="2"/>
        <v>0</v>
      </c>
      <c r="U22" s="74">
        <f t="shared" si="3"/>
        <v>0</v>
      </c>
      <c r="V22" s="78"/>
      <c r="W22" s="80"/>
      <c r="X22" s="80"/>
      <c r="Y22" s="80"/>
      <c r="Z22" s="78"/>
      <c r="AA22" s="78"/>
      <c r="AB22" s="78"/>
      <c r="AC22" s="78"/>
      <c r="AD22" s="78"/>
      <c r="AE22" s="78"/>
      <c r="AF22" s="78"/>
    </row>
    <row r="23" spans="1:80" s="61" customFormat="1" ht="67.5" customHeight="1" x14ac:dyDescent="0.25">
      <c r="A23" s="85">
        <v>12</v>
      </c>
      <c r="B23" s="85" t="s">
        <v>48</v>
      </c>
      <c r="C23" s="86" t="s">
        <v>148</v>
      </c>
      <c r="D23" s="85" t="s">
        <v>284</v>
      </c>
      <c r="E23" s="87" t="s">
        <v>303</v>
      </c>
      <c r="F23" s="112"/>
      <c r="G23" s="89" t="s">
        <v>505</v>
      </c>
      <c r="H23" s="85" t="s">
        <v>28</v>
      </c>
      <c r="I23" s="90">
        <v>10</v>
      </c>
      <c r="J23" s="78"/>
      <c r="K23" s="78"/>
      <c r="L23" s="78"/>
      <c r="M23" s="78"/>
      <c r="N23" s="79"/>
      <c r="O23" s="78"/>
      <c r="P23" s="80"/>
      <c r="Q23" s="74">
        <f t="shared" si="0"/>
        <v>0</v>
      </c>
      <c r="R23" s="80"/>
      <c r="S23" s="74">
        <f t="shared" si="1"/>
        <v>0</v>
      </c>
      <c r="T23" s="74">
        <f t="shared" si="2"/>
        <v>0</v>
      </c>
      <c r="U23" s="74">
        <f t="shared" si="3"/>
        <v>0</v>
      </c>
      <c r="V23" s="78"/>
      <c r="W23" s="80"/>
      <c r="X23" s="80"/>
      <c r="Y23" s="80"/>
      <c r="Z23" s="78"/>
      <c r="AA23" s="78"/>
      <c r="AB23" s="78"/>
      <c r="AC23" s="78"/>
      <c r="AD23" s="78"/>
      <c r="AE23" s="78"/>
      <c r="AF23" s="78"/>
    </row>
    <row r="24" spans="1:80" s="61" customFormat="1" ht="67.5" customHeight="1" x14ac:dyDescent="0.25">
      <c r="A24" s="85">
        <v>13</v>
      </c>
      <c r="B24" s="85" t="s">
        <v>49</v>
      </c>
      <c r="C24" s="86" t="s">
        <v>149</v>
      </c>
      <c r="D24" s="85" t="s">
        <v>284</v>
      </c>
      <c r="E24" s="87" t="s">
        <v>304</v>
      </c>
      <c r="F24" s="112"/>
      <c r="G24" s="89" t="s">
        <v>505</v>
      </c>
      <c r="H24" s="85" t="s">
        <v>28</v>
      </c>
      <c r="I24" s="90">
        <v>10</v>
      </c>
      <c r="J24" s="78"/>
      <c r="K24" s="78"/>
      <c r="L24" s="78"/>
      <c r="M24" s="78"/>
      <c r="N24" s="79"/>
      <c r="O24" s="78"/>
      <c r="P24" s="80"/>
      <c r="Q24" s="74">
        <f t="shared" si="0"/>
        <v>0</v>
      </c>
      <c r="R24" s="80"/>
      <c r="S24" s="74">
        <f t="shared" si="1"/>
        <v>0</v>
      </c>
      <c r="T24" s="74">
        <f t="shared" si="2"/>
        <v>0</v>
      </c>
      <c r="U24" s="74">
        <f t="shared" si="3"/>
        <v>0</v>
      </c>
      <c r="V24" s="78"/>
      <c r="W24" s="80"/>
      <c r="X24" s="80"/>
      <c r="Y24" s="80"/>
      <c r="Z24" s="78"/>
      <c r="AA24" s="78"/>
      <c r="AB24" s="78"/>
      <c r="AC24" s="78"/>
      <c r="AD24" s="78"/>
      <c r="AE24" s="78"/>
      <c r="AF24" s="78"/>
    </row>
    <row r="25" spans="1:80" s="61" customFormat="1" ht="67.5" customHeight="1" x14ac:dyDescent="0.25">
      <c r="A25" s="85">
        <v>14</v>
      </c>
      <c r="B25" s="85" t="s">
        <v>50</v>
      </c>
      <c r="C25" s="86" t="s">
        <v>150</v>
      </c>
      <c r="D25" s="85" t="s">
        <v>305</v>
      </c>
      <c r="E25" s="87" t="s">
        <v>306</v>
      </c>
      <c r="F25" s="112"/>
      <c r="G25" s="89" t="s">
        <v>506</v>
      </c>
      <c r="H25" s="85" t="s">
        <v>28</v>
      </c>
      <c r="I25" s="90">
        <v>200</v>
      </c>
      <c r="J25" s="78"/>
      <c r="K25" s="78"/>
      <c r="L25" s="78"/>
      <c r="M25" s="78"/>
      <c r="N25" s="79"/>
      <c r="O25" s="78"/>
      <c r="P25" s="80"/>
      <c r="Q25" s="74">
        <f t="shared" si="0"/>
        <v>0</v>
      </c>
      <c r="R25" s="80"/>
      <c r="S25" s="74">
        <f t="shared" si="1"/>
        <v>0</v>
      </c>
      <c r="T25" s="74">
        <f t="shared" si="2"/>
        <v>0</v>
      </c>
      <c r="U25" s="74">
        <f t="shared" si="3"/>
        <v>0</v>
      </c>
      <c r="V25" s="78"/>
      <c r="W25" s="80"/>
      <c r="X25" s="80"/>
      <c r="Y25" s="80"/>
      <c r="Z25" s="78"/>
      <c r="AA25" s="78"/>
      <c r="AB25" s="78"/>
      <c r="AC25" s="78"/>
      <c r="AD25" s="78"/>
      <c r="AE25" s="78"/>
      <c r="AF25" s="78"/>
    </row>
    <row r="26" spans="1:80" s="61" customFormat="1" ht="67.5" customHeight="1" x14ac:dyDescent="0.25">
      <c r="A26" s="85">
        <v>15</v>
      </c>
      <c r="B26" s="85" t="s">
        <v>51</v>
      </c>
      <c r="C26" s="86" t="s">
        <v>151</v>
      </c>
      <c r="D26" s="85" t="s">
        <v>305</v>
      </c>
      <c r="E26" s="87" t="s">
        <v>307</v>
      </c>
      <c r="F26" s="112"/>
      <c r="G26" s="89" t="s">
        <v>506</v>
      </c>
      <c r="H26" s="85" t="s">
        <v>28</v>
      </c>
      <c r="I26" s="90">
        <v>100</v>
      </c>
      <c r="J26" s="78"/>
      <c r="K26" s="78"/>
      <c r="L26" s="78"/>
      <c r="M26" s="78"/>
      <c r="N26" s="79"/>
      <c r="O26" s="78"/>
      <c r="P26" s="80"/>
      <c r="Q26" s="74">
        <f t="shared" si="0"/>
        <v>0</v>
      </c>
      <c r="R26" s="80"/>
      <c r="S26" s="74">
        <f t="shared" si="1"/>
        <v>0</v>
      </c>
      <c r="T26" s="74">
        <f t="shared" si="2"/>
        <v>0</v>
      </c>
      <c r="U26" s="74">
        <f t="shared" si="3"/>
        <v>0</v>
      </c>
      <c r="V26" s="78"/>
      <c r="W26" s="80"/>
      <c r="X26" s="80"/>
      <c r="Y26" s="80"/>
      <c r="Z26" s="78"/>
      <c r="AA26" s="78"/>
      <c r="AB26" s="78"/>
      <c r="AC26" s="78"/>
      <c r="AD26" s="78"/>
      <c r="AE26" s="78"/>
      <c r="AF26" s="78"/>
    </row>
    <row r="27" spans="1:80" s="62" customFormat="1" ht="67.5" customHeight="1" x14ac:dyDescent="0.25">
      <c r="A27" s="85">
        <v>16</v>
      </c>
      <c r="B27" s="90" t="s">
        <v>52</v>
      </c>
      <c r="C27" s="92" t="s">
        <v>152</v>
      </c>
      <c r="D27" s="90" t="s">
        <v>308</v>
      </c>
      <c r="E27" s="87" t="s">
        <v>309</v>
      </c>
      <c r="F27" s="112"/>
      <c r="G27" s="93" t="s">
        <v>507</v>
      </c>
      <c r="H27" s="90" t="s">
        <v>28</v>
      </c>
      <c r="I27" s="90">
        <v>5</v>
      </c>
      <c r="J27" s="78"/>
      <c r="K27" s="78"/>
      <c r="L27" s="78"/>
      <c r="M27" s="78"/>
      <c r="N27" s="79"/>
      <c r="O27" s="78"/>
      <c r="P27" s="80"/>
      <c r="Q27" s="74">
        <f t="shared" si="0"/>
        <v>0</v>
      </c>
      <c r="R27" s="80"/>
      <c r="S27" s="74">
        <f t="shared" si="1"/>
        <v>0</v>
      </c>
      <c r="T27" s="74">
        <f t="shared" si="2"/>
        <v>0</v>
      </c>
      <c r="U27" s="74">
        <f t="shared" si="3"/>
        <v>0</v>
      </c>
      <c r="V27" s="78"/>
      <c r="W27" s="80"/>
      <c r="X27" s="80"/>
      <c r="Y27" s="80"/>
      <c r="Z27" s="78"/>
      <c r="AA27" s="78"/>
      <c r="AB27" s="78"/>
      <c r="AC27" s="78"/>
      <c r="AD27" s="78"/>
      <c r="AE27" s="78"/>
      <c r="AF27" s="78"/>
    </row>
    <row r="28" spans="1:80" s="62" customFormat="1" ht="67.5" customHeight="1" x14ac:dyDescent="0.25">
      <c r="A28" s="85">
        <v>17</v>
      </c>
      <c r="B28" s="90" t="s">
        <v>53</v>
      </c>
      <c r="C28" s="92" t="s">
        <v>153</v>
      </c>
      <c r="D28" s="90" t="s">
        <v>308</v>
      </c>
      <c r="E28" s="87" t="s">
        <v>310</v>
      </c>
      <c r="F28" s="112"/>
      <c r="G28" s="93" t="s">
        <v>507</v>
      </c>
      <c r="H28" s="90" t="s">
        <v>28</v>
      </c>
      <c r="I28" s="90">
        <v>5</v>
      </c>
      <c r="J28" s="78"/>
      <c r="K28" s="78"/>
      <c r="L28" s="78"/>
      <c r="M28" s="78"/>
      <c r="N28" s="79"/>
      <c r="O28" s="78"/>
      <c r="P28" s="80"/>
      <c r="Q28" s="74">
        <f t="shared" si="0"/>
        <v>0</v>
      </c>
      <c r="R28" s="80"/>
      <c r="S28" s="74">
        <f t="shared" si="1"/>
        <v>0</v>
      </c>
      <c r="T28" s="74">
        <f t="shared" si="2"/>
        <v>0</v>
      </c>
      <c r="U28" s="74">
        <f t="shared" si="3"/>
        <v>0</v>
      </c>
      <c r="V28" s="78"/>
      <c r="W28" s="80"/>
      <c r="X28" s="80"/>
      <c r="Y28" s="80"/>
      <c r="Z28" s="78"/>
      <c r="AA28" s="78"/>
      <c r="AB28" s="78"/>
      <c r="AC28" s="78"/>
      <c r="AD28" s="78"/>
      <c r="AE28" s="78"/>
      <c r="AF28" s="78"/>
    </row>
    <row r="29" spans="1:80" s="62" customFormat="1" ht="67.5" customHeight="1" x14ac:dyDescent="0.25">
      <c r="A29" s="85">
        <v>18</v>
      </c>
      <c r="B29" s="90" t="s">
        <v>55</v>
      </c>
      <c r="C29" s="92" t="s">
        <v>311</v>
      </c>
      <c r="D29" s="90" t="s">
        <v>312</v>
      </c>
      <c r="E29" s="91" t="s">
        <v>313</v>
      </c>
      <c r="F29" s="113"/>
      <c r="G29" s="93" t="s">
        <v>286</v>
      </c>
      <c r="H29" s="90" t="s">
        <v>28</v>
      </c>
      <c r="I29" s="90">
        <v>5</v>
      </c>
      <c r="J29" s="78"/>
      <c r="K29" s="78"/>
      <c r="L29" s="78"/>
      <c r="M29" s="78"/>
      <c r="N29" s="79"/>
      <c r="O29" s="78"/>
      <c r="P29" s="80"/>
      <c r="Q29" s="74">
        <f t="shared" si="0"/>
        <v>0</v>
      </c>
      <c r="R29" s="80"/>
      <c r="S29" s="74">
        <f t="shared" si="1"/>
        <v>0</v>
      </c>
      <c r="T29" s="74">
        <f t="shared" si="2"/>
        <v>0</v>
      </c>
      <c r="U29" s="74">
        <f t="shared" si="3"/>
        <v>0</v>
      </c>
      <c r="V29" s="78"/>
      <c r="W29" s="80"/>
      <c r="X29" s="80"/>
      <c r="Y29" s="80"/>
      <c r="Z29" s="78"/>
      <c r="AA29" s="78"/>
      <c r="AB29" s="78"/>
      <c r="AC29" s="78"/>
      <c r="AD29" s="78"/>
      <c r="AE29" s="78"/>
      <c r="AF29" s="78"/>
    </row>
    <row r="30" spans="1:80" s="61" customFormat="1" ht="67.5" customHeight="1" x14ac:dyDescent="0.25">
      <c r="A30" s="85">
        <v>19</v>
      </c>
      <c r="B30" s="85" t="s">
        <v>56</v>
      </c>
      <c r="C30" s="86" t="s">
        <v>155</v>
      </c>
      <c r="D30" s="85" t="s">
        <v>314</v>
      </c>
      <c r="E30" s="87" t="s">
        <v>315</v>
      </c>
      <c r="F30" s="112"/>
      <c r="G30" s="89" t="s">
        <v>508</v>
      </c>
      <c r="H30" s="85" t="s">
        <v>28</v>
      </c>
      <c r="I30" s="90">
        <v>20</v>
      </c>
      <c r="J30" s="78"/>
      <c r="K30" s="78"/>
      <c r="L30" s="78"/>
      <c r="M30" s="78"/>
      <c r="N30" s="79"/>
      <c r="O30" s="78"/>
      <c r="P30" s="80"/>
      <c r="Q30" s="74">
        <f t="shared" si="0"/>
        <v>0</v>
      </c>
      <c r="R30" s="80"/>
      <c r="S30" s="74">
        <f t="shared" si="1"/>
        <v>0</v>
      </c>
      <c r="T30" s="74">
        <f t="shared" si="2"/>
        <v>0</v>
      </c>
      <c r="U30" s="74">
        <f t="shared" si="3"/>
        <v>0</v>
      </c>
      <c r="V30" s="78"/>
      <c r="W30" s="80"/>
      <c r="X30" s="80"/>
      <c r="Y30" s="80"/>
      <c r="Z30" s="78"/>
      <c r="AA30" s="78"/>
      <c r="AB30" s="78"/>
      <c r="AC30" s="78"/>
      <c r="AD30" s="78"/>
      <c r="AE30" s="78"/>
      <c r="AF30" s="78"/>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row>
    <row r="31" spans="1:80" s="61" customFormat="1" ht="67.5" customHeight="1" x14ac:dyDescent="0.25">
      <c r="A31" s="85">
        <v>20</v>
      </c>
      <c r="B31" s="95" t="s">
        <v>57</v>
      </c>
      <c r="C31" s="96" t="s">
        <v>156</v>
      </c>
      <c r="D31" s="95" t="s">
        <v>316</v>
      </c>
      <c r="E31" s="87" t="s">
        <v>317</v>
      </c>
      <c r="F31" s="112"/>
      <c r="G31" s="89" t="s">
        <v>286</v>
      </c>
      <c r="H31" s="95" t="s">
        <v>28</v>
      </c>
      <c r="I31" s="97">
        <v>20</v>
      </c>
      <c r="J31" s="78"/>
      <c r="K31" s="78"/>
      <c r="L31" s="78"/>
      <c r="M31" s="78"/>
      <c r="N31" s="79"/>
      <c r="O31" s="78"/>
      <c r="P31" s="80"/>
      <c r="Q31" s="74">
        <f t="shared" si="0"/>
        <v>0</v>
      </c>
      <c r="R31" s="80"/>
      <c r="S31" s="74">
        <f t="shared" si="1"/>
        <v>0</v>
      </c>
      <c r="T31" s="74">
        <f t="shared" si="2"/>
        <v>0</v>
      </c>
      <c r="U31" s="74">
        <f t="shared" si="3"/>
        <v>0</v>
      </c>
      <c r="V31" s="78"/>
      <c r="W31" s="80"/>
      <c r="X31" s="80"/>
      <c r="Y31" s="80"/>
      <c r="Z31" s="78"/>
      <c r="AA31" s="78"/>
      <c r="AB31" s="78"/>
      <c r="AC31" s="78"/>
      <c r="AD31" s="78"/>
      <c r="AE31" s="78"/>
      <c r="AF31" s="78"/>
    </row>
    <row r="32" spans="1:80" s="61" customFormat="1" ht="67.5" customHeight="1" x14ac:dyDescent="0.25">
      <c r="A32" s="85">
        <v>21</v>
      </c>
      <c r="B32" s="85" t="s">
        <v>58</v>
      </c>
      <c r="C32" s="86" t="s">
        <v>157</v>
      </c>
      <c r="D32" s="85" t="s">
        <v>314</v>
      </c>
      <c r="E32" s="87" t="s">
        <v>318</v>
      </c>
      <c r="F32" s="112"/>
      <c r="G32" s="89" t="s">
        <v>508</v>
      </c>
      <c r="H32" s="85" t="s">
        <v>28</v>
      </c>
      <c r="I32" s="90">
        <v>1200</v>
      </c>
      <c r="J32" s="78"/>
      <c r="K32" s="78"/>
      <c r="L32" s="78"/>
      <c r="M32" s="78"/>
      <c r="N32" s="79"/>
      <c r="O32" s="78"/>
      <c r="P32" s="80"/>
      <c r="Q32" s="74">
        <f t="shared" si="0"/>
        <v>0</v>
      </c>
      <c r="R32" s="80"/>
      <c r="S32" s="74">
        <f t="shared" si="1"/>
        <v>0</v>
      </c>
      <c r="T32" s="74">
        <f t="shared" si="2"/>
        <v>0</v>
      </c>
      <c r="U32" s="74">
        <f t="shared" si="3"/>
        <v>0</v>
      </c>
      <c r="V32" s="78"/>
      <c r="W32" s="80"/>
      <c r="X32" s="80"/>
      <c r="Y32" s="80"/>
      <c r="Z32" s="78"/>
      <c r="AA32" s="78"/>
      <c r="AB32" s="78"/>
      <c r="AC32" s="78"/>
      <c r="AD32" s="78"/>
      <c r="AE32" s="78"/>
      <c r="AF32" s="78"/>
    </row>
    <row r="33" spans="1:80" s="61" customFormat="1" ht="67.5" customHeight="1" x14ac:dyDescent="0.25">
      <c r="A33" s="85">
        <v>22</v>
      </c>
      <c r="B33" s="95" t="s">
        <v>59</v>
      </c>
      <c r="C33" s="96" t="s">
        <v>158</v>
      </c>
      <c r="D33" s="95" t="s">
        <v>314</v>
      </c>
      <c r="E33" s="87" t="s">
        <v>319</v>
      </c>
      <c r="F33" s="112"/>
      <c r="G33" s="89" t="s">
        <v>509</v>
      </c>
      <c r="H33" s="95" t="s">
        <v>28</v>
      </c>
      <c r="I33" s="97">
        <v>10</v>
      </c>
      <c r="J33" s="78"/>
      <c r="K33" s="78"/>
      <c r="L33" s="78"/>
      <c r="M33" s="78"/>
      <c r="N33" s="79"/>
      <c r="O33" s="78"/>
      <c r="P33" s="80"/>
      <c r="Q33" s="74">
        <f t="shared" si="0"/>
        <v>0</v>
      </c>
      <c r="R33" s="80"/>
      <c r="S33" s="74">
        <f t="shared" si="1"/>
        <v>0</v>
      </c>
      <c r="T33" s="74">
        <f t="shared" si="2"/>
        <v>0</v>
      </c>
      <c r="U33" s="74">
        <f t="shared" si="3"/>
        <v>0</v>
      </c>
      <c r="V33" s="78"/>
      <c r="W33" s="80"/>
      <c r="X33" s="80"/>
      <c r="Y33" s="80"/>
      <c r="Z33" s="78"/>
      <c r="AA33" s="78"/>
      <c r="AB33" s="78"/>
      <c r="AC33" s="78"/>
      <c r="AD33" s="78"/>
      <c r="AE33" s="78"/>
      <c r="AF33" s="78"/>
    </row>
    <row r="34" spans="1:80" s="61" customFormat="1" ht="67.5" customHeight="1" x14ac:dyDescent="0.25">
      <c r="A34" s="85">
        <v>23</v>
      </c>
      <c r="B34" s="85" t="s">
        <v>60</v>
      </c>
      <c r="C34" s="86" t="s">
        <v>159</v>
      </c>
      <c r="D34" s="95" t="s">
        <v>314</v>
      </c>
      <c r="E34" s="87" t="s">
        <v>320</v>
      </c>
      <c r="F34" s="112"/>
      <c r="G34" s="89" t="s">
        <v>509</v>
      </c>
      <c r="H34" s="85" t="s">
        <v>28</v>
      </c>
      <c r="I34" s="90">
        <v>200</v>
      </c>
      <c r="J34" s="78"/>
      <c r="K34" s="78"/>
      <c r="L34" s="78"/>
      <c r="M34" s="78"/>
      <c r="N34" s="79"/>
      <c r="O34" s="78"/>
      <c r="P34" s="80"/>
      <c r="Q34" s="74">
        <f t="shared" si="0"/>
        <v>0</v>
      </c>
      <c r="R34" s="80"/>
      <c r="S34" s="74">
        <f t="shared" si="1"/>
        <v>0</v>
      </c>
      <c r="T34" s="74">
        <f t="shared" si="2"/>
        <v>0</v>
      </c>
      <c r="U34" s="74">
        <f t="shared" si="3"/>
        <v>0</v>
      </c>
      <c r="V34" s="78"/>
      <c r="W34" s="80"/>
      <c r="X34" s="80"/>
      <c r="Y34" s="80"/>
      <c r="Z34" s="78"/>
      <c r="AA34" s="78"/>
      <c r="AB34" s="78"/>
      <c r="AC34" s="78"/>
      <c r="AD34" s="78"/>
      <c r="AE34" s="78"/>
      <c r="AF34" s="78"/>
    </row>
    <row r="35" spans="1:80" s="61" customFormat="1" ht="67.5" customHeight="1" x14ac:dyDescent="0.25">
      <c r="A35" s="85">
        <v>24</v>
      </c>
      <c r="B35" s="95" t="s">
        <v>61</v>
      </c>
      <c r="C35" s="96" t="s">
        <v>160</v>
      </c>
      <c r="D35" s="95" t="s">
        <v>284</v>
      </c>
      <c r="E35" s="87" t="s">
        <v>321</v>
      </c>
      <c r="F35" s="112"/>
      <c r="G35" s="95" t="s">
        <v>286</v>
      </c>
      <c r="H35" s="95" t="s">
        <v>227</v>
      </c>
      <c r="I35" s="97">
        <v>10</v>
      </c>
      <c r="J35" s="78"/>
      <c r="K35" s="78"/>
      <c r="L35" s="78"/>
      <c r="M35" s="78"/>
      <c r="N35" s="79"/>
      <c r="O35" s="78"/>
      <c r="P35" s="80"/>
      <c r="Q35" s="74">
        <f t="shared" si="0"/>
        <v>0</v>
      </c>
      <c r="R35" s="80"/>
      <c r="S35" s="74">
        <f t="shared" si="1"/>
        <v>0</v>
      </c>
      <c r="T35" s="74">
        <f t="shared" si="2"/>
        <v>0</v>
      </c>
      <c r="U35" s="74">
        <f t="shared" si="3"/>
        <v>0</v>
      </c>
      <c r="V35" s="78"/>
      <c r="W35" s="80"/>
      <c r="X35" s="80"/>
      <c r="Y35" s="80"/>
      <c r="Z35" s="78"/>
      <c r="AA35" s="78"/>
      <c r="AB35" s="78"/>
      <c r="AC35" s="78"/>
      <c r="AD35" s="78"/>
      <c r="AE35" s="78"/>
      <c r="AF35" s="78"/>
    </row>
    <row r="36" spans="1:80" s="61" customFormat="1" ht="67.5" customHeight="1" x14ac:dyDescent="0.25">
      <c r="A36" s="85">
        <v>25</v>
      </c>
      <c r="B36" s="85" t="s">
        <v>62</v>
      </c>
      <c r="C36" s="86" t="s">
        <v>161</v>
      </c>
      <c r="D36" s="95" t="s">
        <v>284</v>
      </c>
      <c r="E36" s="87" t="s">
        <v>322</v>
      </c>
      <c r="F36" s="112"/>
      <c r="G36" s="95" t="s">
        <v>286</v>
      </c>
      <c r="H36" s="85" t="s">
        <v>227</v>
      </c>
      <c r="I36" s="90">
        <v>30</v>
      </c>
      <c r="J36" s="78"/>
      <c r="K36" s="78"/>
      <c r="L36" s="78"/>
      <c r="M36" s="78"/>
      <c r="N36" s="79"/>
      <c r="O36" s="78"/>
      <c r="P36" s="80"/>
      <c r="Q36" s="74">
        <f t="shared" si="0"/>
        <v>0</v>
      </c>
      <c r="R36" s="80"/>
      <c r="S36" s="74">
        <f t="shared" si="1"/>
        <v>0</v>
      </c>
      <c r="T36" s="74">
        <f t="shared" si="2"/>
        <v>0</v>
      </c>
      <c r="U36" s="74">
        <f t="shared" si="3"/>
        <v>0</v>
      </c>
      <c r="V36" s="78"/>
      <c r="W36" s="80"/>
      <c r="X36" s="80"/>
      <c r="Y36" s="80"/>
      <c r="Z36" s="78"/>
      <c r="AA36" s="78"/>
      <c r="AB36" s="78"/>
      <c r="AC36" s="78"/>
      <c r="AD36" s="78"/>
      <c r="AE36" s="78"/>
      <c r="AF36" s="78"/>
    </row>
    <row r="37" spans="1:80" s="61" customFormat="1" ht="67.5" customHeight="1" x14ac:dyDescent="0.25">
      <c r="A37" s="85">
        <v>26</v>
      </c>
      <c r="B37" s="85" t="s">
        <v>70</v>
      </c>
      <c r="C37" s="86" t="s">
        <v>168</v>
      </c>
      <c r="D37" s="85" t="s">
        <v>284</v>
      </c>
      <c r="E37" s="87" t="s">
        <v>323</v>
      </c>
      <c r="F37" s="112"/>
      <c r="G37" s="89" t="s">
        <v>286</v>
      </c>
      <c r="H37" s="85" t="s">
        <v>28</v>
      </c>
      <c r="I37" s="90">
        <v>70</v>
      </c>
      <c r="J37" s="78"/>
      <c r="K37" s="78"/>
      <c r="L37" s="78"/>
      <c r="M37" s="78"/>
      <c r="N37" s="79"/>
      <c r="O37" s="78"/>
      <c r="P37" s="80"/>
      <c r="Q37" s="74">
        <f t="shared" si="0"/>
        <v>0</v>
      </c>
      <c r="R37" s="80"/>
      <c r="S37" s="74">
        <f t="shared" si="1"/>
        <v>0</v>
      </c>
      <c r="T37" s="74">
        <f t="shared" si="2"/>
        <v>0</v>
      </c>
      <c r="U37" s="74">
        <f t="shared" si="3"/>
        <v>0</v>
      </c>
      <c r="V37" s="78"/>
      <c r="W37" s="80"/>
      <c r="X37" s="80"/>
      <c r="Y37" s="80"/>
      <c r="Z37" s="78"/>
      <c r="AA37" s="78"/>
      <c r="AB37" s="78"/>
      <c r="AC37" s="78"/>
      <c r="AD37" s="78"/>
      <c r="AE37" s="78"/>
      <c r="AF37" s="78"/>
    </row>
    <row r="38" spans="1:80" s="61" customFormat="1" ht="67.5" customHeight="1" x14ac:dyDescent="0.25">
      <c r="A38" s="85">
        <v>27</v>
      </c>
      <c r="B38" s="85" t="s">
        <v>71</v>
      </c>
      <c r="C38" s="86" t="s">
        <v>169</v>
      </c>
      <c r="D38" s="85" t="s">
        <v>284</v>
      </c>
      <c r="E38" s="87" t="s">
        <v>324</v>
      </c>
      <c r="F38" s="112"/>
      <c r="G38" s="89" t="s">
        <v>286</v>
      </c>
      <c r="H38" s="85" t="s">
        <v>28</v>
      </c>
      <c r="I38" s="90">
        <v>1200</v>
      </c>
      <c r="J38" s="78"/>
      <c r="K38" s="78"/>
      <c r="L38" s="78"/>
      <c r="M38" s="78"/>
      <c r="N38" s="79"/>
      <c r="O38" s="78"/>
      <c r="P38" s="80"/>
      <c r="Q38" s="74">
        <f t="shared" si="0"/>
        <v>0</v>
      </c>
      <c r="R38" s="80"/>
      <c r="S38" s="74">
        <f t="shared" si="1"/>
        <v>0</v>
      </c>
      <c r="T38" s="74">
        <f t="shared" si="2"/>
        <v>0</v>
      </c>
      <c r="U38" s="74">
        <f t="shared" si="3"/>
        <v>0</v>
      </c>
      <c r="V38" s="78"/>
      <c r="W38" s="80"/>
      <c r="X38" s="80"/>
      <c r="Y38" s="80"/>
      <c r="Z38" s="78"/>
      <c r="AA38" s="78"/>
      <c r="AB38" s="78"/>
      <c r="AC38" s="78"/>
      <c r="AD38" s="78"/>
      <c r="AE38" s="78"/>
      <c r="AF38" s="78"/>
    </row>
    <row r="39" spans="1:80" s="61" customFormat="1" ht="67.5" customHeight="1" x14ac:dyDescent="0.25">
      <c r="A39" s="85">
        <v>28</v>
      </c>
      <c r="B39" s="85" t="s">
        <v>72</v>
      </c>
      <c r="C39" s="86" t="s">
        <v>170</v>
      </c>
      <c r="D39" s="85" t="s">
        <v>284</v>
      </c>
      <c r="E39" s="87" t="s">
        <v>325</v>
      </c>
      <c r="F39" s="112"/>
      <c r="G39" s="89" t="s">
        <v>286</v>
      </c>
      <c r="H39" s="85" t="s">
        <v>28</v>
      </c>
      <c r="I39" s="90">
        <v>45</v>
      </c>
      <c r="J39" s="78"/>
      <c r="K39" s="78"/>
      <c r="L39" s="78"/>
      <c r="M39" s="78"/>
      <c r="N39" s="79"/>
      <c r="O39" s="78"/>
      <c r="P39" s="80"/>
      <c r="Q39" s="74">
        <f t="shared" si="0"/>
        <v>0</v>
      </c>
      <c r="R39" s="80"/>
      <c r="S39" s="74">
        <f t="shared" si="1"/>
        <v>0</v>
      </c>
      <c r="T39" s="74">
        <f t="shared" si="2"/>
        <v>0</v>
      </c>
      <c r="U39" s="74">
        <f t="shared" si="3"/>
        <v>0</v>
      </c>
      <c r="V39" s="78"/>
      <c r="W39" s="80"/>
      <c r="X39" s="80"/>
      <c r="Y39" s="80"/>
      <c r="Z39" s="78"/>
      <c r="AA39" s="78"/>
      <c r="AB39" s="78"/>
      <c r="AC39" s="78"/>
      <c r="AD39" s="78"/>
      <c r="AE39" s="78"/>
      <c r="AF39" s="78"/>
    </row>
    <row r="40" spans="1:80" s="61" customFormat="1" ht="67.5" customHeight="1" x14ac:dyDescent="0.25">
      <c r="A40" s="85">
        <v>29</v>
      </c>
      <c r="B40" s="85" t="s">
        <v>73</v>
      </c>
      <c r="C40" s="86" t="s">
        <v>326</v>
      </c>
      <c r="D40" s="85" t="s">
        <v>284</v>
      </c>
      <c r="E40" s="98" t="s">
        <v>327</v>
      </c>
      <c r="F40" s="120"/>
      <c r="G40" s="89" t="s">
        <v>286</v>
      </c>
      <c r="H40" s="85" t="s">
        <v>28</v>
      </c>
      <c r="I40" s="90">
        <v>7000</v>
      </c>
      <c r="J40" s="78"/>
      <c r="K40" s="78"/>
      <c r="L40" s="78"/>
      <c r="M40" s="78"/>
      <c r="N40" s="79"/>
      <c r="O40" s="78"/>
      <c r="P40" s="80"/>
      <c r="Q40" s="74">
        <f t="shared" si="0"/>
        <v>0</v>
      </c>
      <c r="R40" s="80"/>
      <c r="S40" s="74">
        <f t="shared" si="1"/>
        <v>0</v>
      </c>
      <c r="T40" s="74">
        <f t="shared" si="2"/>
        <v>0</v>
      </c>
      <c r="U40" s="74">
        <f t="shared" si="3"/>
        <v>0</v>
      </c>
      <c r="V40" s="78"/>
      <c r="W40" s="80"/>
      <c r="X40" s="80"/>
      <c r="Y40" s="80"/>
      <c r="Z40" s="78"/>
      <c r="AA40" s="78"/>
      <c r="AB40" s="78"/>
      <c r="AC40" s="78"/>
      <c r="AD40" s="78"/>
      <c r="AE40" s="78"/>
      <c r="AF40" s="78"/>
    </row>
    <row r="41" spans="1:80" s="61" customFormat="1" ht="67.5" customHeight="1" x14ac:dyDescent="0.25">
      <c r="A41" s="85">
        <v>30</v>
      </c>
      <c r="B41" s="85" t="s">
        <v>74</v>
      </c>
      <c r="C41" s="86" t="s">
        <v>171</v>
      </c>
      <c r="D41" s="85" t="s">
        <v>328</v>
      </c>
      <c r="E41" s="87" t="s">
        <v>329</v>
      </c>
      <c r="F41" s="112"/>
      <c r="G41" s="89" t="s">
        <v>286</v>
      </c>
      <c r="H41" s="85" t="s">
        <v>225</v>
      </c>
      <c r="I41" s="90">
        <v>300</v>
      </c>
      <c r="J41" s="78"/>
      <c r="K41" s="78"/>
      <c r="L41" s="78"/>
      <c r="M41" s="78"/>
      <c r="N41" s="79"/>
      <c r="O41" s="78"/>
      <c r="P41" s="80"/>
      <c r="Q41" s="74">
        <f t="shared" si="0"/>
        <v>0</v>
      </c>
      <c r="R41" s="80"/>
      <c r="S41" s="74">
        <f t="shared" si="1"/>
        <v>0</v>
      </c>
      <c r="T41" s="74">
        <f t="shared" si="2"/>
        <v>0</v>
      </c>
      <c r="U41" s="74">
        <f t="shared" si="3"/>
        <v>0</v>
      </c>
      <c r="V41" s="78"/>
      <c r="W41" s="80"/>
      <c r="X41" s="80"/>
      <c r="Y41" s="80"/>
      <c r="Z41" s="78"/>
      <c r="AA41" s="78"/>
      <c r="AB41" s="78"/>
      <c r="AC41" s="78"/>
      <c r="AD41" s="78"/>
      <c r="AE41" s="78"/>
      <c r="AF41" s="78"/>
    </row>
    <row r="42" spans="1:80" s="61" customFormat="1" ht="67.5" customHeight="1" x14ac:dyDescent="0.25">
      <c r="A42" s="85">
        <v>31</v>
      </c>
      <c r="B42" s="85" t="s">
        <v>75</v>
      </c>
      <c r="C42" s="86" t="s">
        <v>172</v>
      </c>
      <c r="D42" s="85" t="s">
        <v>330</v>
      </c>
      <c r="E42" s="87" t="s">
        <v>331</v>
      </c>
      <c r="F42" s="112"/>
      <c r="G42" s="89" t="s">
        <v>286</v>
      </c>
      <c r="H42" s="85" t="s">
        <v>227</v>
      </c>
      <c r="I42" s="90">
        <v>200</v>
      </c>
      <c r="J42" s="78"/>
      <c r="K42" s="78"/>
      <c r="L42" s="78"/>
      <c r="M42" s="78"/>
      <c r="N42" s="79"/>
      <c r="O42" s="78"/>
      <c r="P42" s="80"/>
      <c r="Q42" s="74">
        <f t="shared" si="0"/>
        <v>0</v>
      </c>
      <c r="R42" s="80"/>
      <c r="S42" s="74">
        <f t="shared" si="1"/>
        <v>0</v>
      </c>
      <c r="T42" s="74">
        <f t="shared" si="2"/>
        <v>0</v>
      </c>
      <c r="U42" s="74">
        <f t="shared" si="3"/>
        <v>0</v>
      </c>
      <c r="V42" s="78"/>
      <c r="W42" s="80"/>
      <c r="X42" s="80"/>
      <c r="Y42" s="80"/>
      <c r="Z42" s="78"/>
      <c r="AA42" s="78"/>
      <c r="AB42" s="78"/>
      <c r="AC42" s="78"/>
      <c r="AD42" s="78"/>
      <c r="AE42" s="78"/>
      <c r="AF42" s="78"/>
    </row>
    <row r="43" spans="1:80" s="61" customFormat="1" ht="67.5" customHeight="1" x14ac:dyDescent="0.25">
      <c r="A43" s="85">
        <v>32</v>
      </c>
      <c r="B43" s="85" t="s">
        <v>76</v>
      </c>
      <c r="C43" s="86" t="s">
        <v>173</v>
      </c>
      <c r="D43" s="85" t="s">
        <v>284</v>
      </c>
      <c r="E43" s="87" t="s">
        <v>332</v>
      </c>
      <c r="F43" s="112"/>
      <c r="G43" s="89" t="s">
        <v>286</v>
      </c>
      <c r="H43" s="85" t="s">
        <v>28</v>
      </c>
      <c r="I43" s="90">
        <v>4</v>
      </c>
      <c r="J43" s="78"/>
      <c r="K43" s="78"/>
      <c r="L43" s="78"/>
      <c r="M43" s="78"/>
      <c r="N43" s="79"/>
      <c r="O43" s="78"/>
      <c r="P43" s="80"/>
      <c r="Q43" s="74">
        <f t="shared" si="0"/>
        <v>0</v>
      </c>
      <c r="R43" s="80"/>
      <c r="S43" s="74">
        <f t="shared" si="1"/>
        <v>0</v>
      </c>
      <c r="T43" s="74">
        <f t="shared" si="2"/>
        <v>0</v>
      </c>
      <c r="U43" s="74">
        <f t="shared" si="3"/>
        <v>0</v>
      </c>
      <c r="V43" s="78"/>
      <c r="W43" s="80"/>
      <c r="X43" s="80"/>
      <c r="Y43" s="80"/>
      <c r="Z43" s="78"/>
      <c r="AA43" s="78"/>
      <c r="AB43" s="78"/>
      <c r="AC43" s="78"/>
      <c r="AD43" s="78"/>
      <c r="AE43" s="78"/>
      <c r="AF43" s="78"/>
    </row>
    <row r="44" spans="1:80" s="61" customFormat="1" ht="67.5" customHeight="1" x14ac:dyDescent="0.25">
      <c r="A44" s="85">
        <v>33</v>
      </c>
      <c r="B44" s="85" t="s">
        <v>77</v>
      </c>
      <c r="C44" s="86" t="s">
        <v>174</v>
      </c>
      <c r="D44" s="85" t="s">
        <v>333</v>
      </c>
      <c r="E44" s="87" t="s">
        <v>334</v>
      </c>
      <c r="F44" s="112"/>
      <c r="G44" s="89" t="s">
        <v>286</v>
      </c>
      <c r="H44" s="85" t="s">
        <v>28</v>
      </c>
      <c r="I44" s="90">
        <v>15</v>
      </c>
      <c r="J44" s="78"/>
      <c r="K44" s="78"/>
      <c r="L44" s="78"/>
      <c r="M44" s="78"/>
      <c r="N44" s="79"/>
      <c r="O44" s="78"/>
      <c r="P44" s="80"/>
      <c r="Q44" s="74">
        <f t="shared" si="0"/>
        <v>0</v>
      </c>
      <c r="R44" s="80"/>
      <c r="S44" s="74">
        <f t="shared" si="1"/>
        <v>0</v>
      </c>
      <c r="T44" s="74">
        <f t="shared" si="2"/>
        <v>0</v>
      </c>
      <c r="U44" s="74">
        <f t="shared" si="3"/>
        <v>0</v>
      </c>
      <c r="V44" s="78"/>
      <c r="W44" s="80"/>
      <c r="X44" s="80"/>
      <c r="Y44" s="80"/>
      <c r="Z44" s="78"/>
      <c r="AA44" s="78"/>
      <c r="AB44" s="78"/>
      <c r="AC44" s="78"/>
      <c r="AD44" s="78"/>
      <c r="AE44" s="78"/>
      <c r="AF44" s="78"/>
    </row>
    <row r="45" spans="1:80" s="61" customFormat="1" ht="67.5" customHeight="1" x14ac:dyDescent="0.25">
      <c r="A45" s="85">
        <v>34</v>
      </c>
      <c r="B45" s="85" t="s">
        <v>78</v>
      </c>
      <c r="C45" s="86" t="s">
        <v>175</v>
      </c>
      <c r="D45" s="85" t="s">
        <v>335</v>
      </c>
      <c r="E45" s="92" t="s">
        <v>336</v>
      </c>
      <c r="F45" s="121"/>
      <c r="G45" s="89" t="s">
        <v>286</v>
      </c>
      <c r="H45" s="85" t="s">
        <v>28</v>
      </c>
      <c r="I45" s="90">
        <v>400</v>
      </c>
      <c r="J45" s="78"/>
      <c r="K45" s="78"/>
      <c r="L45" s="78"/>
      <c r="M45" s="78"/>
      <c r="N45" s="79"/>
      <c r="O45" s="78"/>
      <c r="P45" s="80"/>
      <c r="Q45" s="74">
        <f t="shared" si="0"/>
        <v>0</v>
      </c>
      <c r="R45" s="80"/>
      <c r="S45" s="74">
        <f t="shared" si="1"/>
        <v>0</v>
      </c>
      <c r="T45" s="74">
        <f t="shared" si="2"/>
        <v>0</v>
      </c>
      <c r="U45" s="74">
        <f t="shared" si="3"/>
        <v>0</v>
      </c>
      <c r="V45" s="78"/>
      <c r="W45" s="80"/>
      <c r="X45" s="80"/>
      <c r="Y45" s="80"/>
      <c r="Z45" s="78"/>
      <c r="AA45" s="78"/>
      <c r="AB45" s="78"/>
      <c r="AC45" s="78"/>
      <c r="AD45" s="78"/>
      <c r="AE45" s="78"/>
      <c r="AF45" s="78"/>
    </row>
    <row r="46" spans="1:80" s="61" customFormat="1" ht="67.5" customHeight="1" x14ac:dyDescent="0.25">
      <c r="A46" s="85">
        <v>35</v>
      </c>
      <c r="B46" s="85" t="s">
        <v>79</v>
      </c>
      <c r="C46" s="86" t="s">
        <v>176</v>
      </c>
      <c r="D46" s="85" t="s">
        <v>284</v>
      </c>
      <c r="E46" s="87" t="s">
        <v>337</v>
      </c>
      <c r="F46" s="112"/>
      <c r="G46" s="89" t="s">
        <v>286</v>
      </c>
      <c r="H46" s="85" t="s">
        <v>28</v>
      </c>
      <c r="I46" s="90">
        <v>60</v>
      </c>
      <c r="J46" s="78"/>
      <c r="K46" s="78"/>
      <c r="L46" s="78"/>
      <c r="M46" s="78"/>
      <c r="N46" s="79"/>
      <c r="O46" s="78"/>
      <c r="P46" s="80"/>
      <c r="Q46" s="74">
        <f t="shared" si="0"/>
        <v>0</v>
      </c>
      <c r="R46" s="80"/>
      <c r="S46" s="74">
        <f t="shared" si="1"/>
        <v>0</v>
      </c>
      <c r="T46" s="74">
        <f t="shared" si="2"/>
        <v>0</v>
      </c>
      <c r="U46" s="74">
        <f t="shared" si="3"/>
        <v>0</v>
      </c>
      <c r="V46" s="78"/>
      <c r="W46" s="80"/>
      <c r="X46" s="80"/>
      <c r="Y46" s="80"/>
      <c r="Z46" s="78"/>
      <c r="AA46" s="78"/>
      <c r="AB46" s="78"/>
      <c r="AC46" s="78"/>
      <c r="AD46" s="78"/>
      <c r="AE46" s="78"/>
      <c r="AF46" s="78"/>
    </row>
    <row r="47" spans="1:80" s="64" customFormat="1" ht="67.5" customHeight="1" x14ac:dyDescent="0.25">
      <c r="A47" s="85">
        <v>36</v>
      </c>
      <c r="B47" s="85" t="s">
        <v>86</v>
      </c>
      <c r="C47" s="86" t="s">
        <v>182</v>
      </c>
      <c r="D47" s="85" t="s">
        <v>338</v>
      </c>
      <c r="E47" s="87" t="s">
        <v>339</v>
      </c>
      <c r="F47" s="112"/>
      <c r="G47" s="89" t="s">
        <v>286</v>
      </c>
      <c r="H47" s="85" t="s">
        <v>28</v>
      </c>
      <c r="I47" s="90">
        <v>10</v>
      </c>
      <c r="J47" s="78"/>
      <c r="K47" s="78"/>
      <c r="L47" s="78"/>
      <c r="M47" s="78"/>
      <c r="N47" s="79"/>
      <c r="O47" s="78"/>
      <c r="P47" s="80"/>
      <c r="Q47" s="74">
        <f t="shared" si="0"/>
        <v>0</v>
      </c>
      <c r="R47" s="80"/>
      <c r="S47" s="74">
        <f t="shared" si="1"/>
        <v>0</v>
      </c>
      <c r="T47" s="74">
        <f t="shared" si="2"/>
        <v>0</v>
      </c>
      <c r="U47" s="74">
        <f t="shared" si="3"/>
        <v>0</v>
      </c>
      <c r="V47" s="78"/>
      <c r="W47" s="80"/>
      <c r="X47" s="80"/>
      <c r="Y47" s="80"/>
      <c r="Z47" s="78"/>
      <c r="AA47" s="78"/>
      <c r="AB47" s="78"/>
      <c r="AC47" s="78"/>
      <c r="AD47" s="78"/>
      <c r="AE47" s="78"/>
      <c r="AF47" s="78"/>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row>
    <row r="48" spans="1:80" s="61" customFormat="1" ht="67.5" customHeight="1" x14ac:dyDescent="0.25">
      <c r="A48" s="85">
        <v>37</v>
      </c>
      <c r="B48" s="90" t="s">
        <v>87</v>
      </c>
      <c r="C48" s="92" t="s">
        <v>183</v>
      </c>
      <c r="D48" s="85" t="s">
        <v>340</v>
      </c>
      <c r="E48" s="87" t="s">
        <v>341</v>
      </c>
      <c r="F48" s="112"/>
      <c r="G48" s="89" t="s">
        <v>286</v>
      </c>
      <c r="H48" s="90" t="s">
        <v>230</v>
      </c>
      <c r="I48" s="90">
        <v>10</v>
      </c>
      <c r="J48" s="78"/>
      <c r="K48" s="78"/>
      <c r="L48" s="78"/>
      <c r="M48" s="78"/>
      <c r="N48" s="79"/>
      <c r="O48" s="78"/>
      <c r="P48" s="80"/>
      <c r="Q48" s="74">
        <f t="shared" si="0"/>
        <v>0</v>
      </c>
      <c r="R48" s="80"/>
      <c r="S48" s="74">
        <f t="shared" si="1"/>
        <v>0</v>
      </c>
      <c r="T48" s="74">
        <f t="shared" si="2"/>
        <v>0</v>
      </c>
      <c r="U48" s="74">
        <f t="shared" si="3"/>
        <v>0</v>
      </c>
      <c r="V48" s="78"/>
      <c r="W48" s="80"/>
      <c r="X48" s="80"/>
      <c r="Y48" s="80"/>
      <c r="Z48" s="78"/>
      <c r="AA48" s="78"/>
      <c r="AB48" s="78"/>
      <c r="AC48" s="78"/>
      <c r="AD48" s="78"/>
      <c r="AE48" s="78"/>
      <c r="AF48" s="78"/>
    </row>
    <row r="49" spans="1:80" s="61" customFormat="1" ht="67.5" customHeight="1" x14ac:dyDescent="0.25">
      <c r="A49" s="85">
        <v>38</v>
      </c>
      <c r="B49" s="85" t="s">
        <v>88</v>
      </c>
      <c r="C49" s="86" t="s">
        <v>184</v>
      </c>
      <c r="D49" s="85" t="s">
        <v>284</v>
      </c>
      <c r="E49" s="91" t="s">
        <v>342</v>
      </c>
      <c r="F49" s="113"/>
      <c r="G49" s="89" t="s">
        <v>286</v>
      </c>
      <c r="H49" s="85" t="s">
        <v>230</v>
      </c>
      <c r="I49" s="90">
        <v>60</v>
      </c>
      <c r="J49" s="78"/>
      <c r="K49" s="78"/>
      <c r="L49" s="78"/>
      <c r="M49" s="78"/>
      <c r="N49" s="79"/>
      <c r="O49" s="78"/>
      <c r="P49" s="80"/>
      <c r="Q49" s="74">
        <f t="shared" si="0"/>
        <v>0</v>
      </c>
      <c r="R49" s="80"/>
      <c r="S49" s="74">
        <f t="shared" si="1"/>
        <v>0</v>
      </c>
      <c r="T49" s="74">
        <f t="shared" si="2"/>
        <v>0</v>
      </c>
      <c r="U49" s="74">
        <f t="shared" si="3"/>
        <v>0</v>
      </c>
      <c r="V49" s="78"/>
      <c r="W49" s="80"/>
      <c r="X49" s="80"/>
      <c r="Y49" s="80"/>
      <c r="Z49" s="78"/>
      <c r="AA49" s="78"/>
      <c r="AB49" s="78"/>
      <c r="AC49" s="78"/>
      <c r="AD49" s="78"/>
      <c r="AE49" s="78"/>
      <c r="AF49" s="78"/>
    </row>
    <row r="50" spans="1:80" s="61" customFormat="1" ht="67.5" customHeight="1" x14ac:dyDescent="0.25">
      <c r="A50" s="85">
        <v>39</v>
      </c>
      <c r="B50" s="85" t="s">
        <v>89</v>
      </c>
      <c r="C50" s="86" t="s">
        <v>185</v>
      </c>
      <c r="D50" s="85"/>
      <c r="E50" s="87" t="s">
        <v>343</v>
      </c>
      <c r="F50" s="112"/>
      <c r="G50" s="89" t="s">
        <v>286</v>
      </c>
      <c r="H50" s="85" t="s">
        <v>228</v>
      </c>
      <c r="I50" s="90">
        <v>100</v>
      </c>
      <c r="J50" s="78"/>
      <c r="K50" s="78"/>
      <c r="L50" s="78"/>
      <c r="M50" s="78"/>
      <c r="N50" s="79"/>
      <c r="O50" s="78"/>
      <c r="P50" s="80"/>
      <c r="Q50" s="74">
        <f t="shared" si="0"/>
        <v>0</v>
      </c>
      <c r="R50" s="80"/>
      <c r="S50" s="74">
        <f t="shared" si="1"/>
        <v>0</v>
      </c>
      <c r="T50" s="74">
        <f t="shared" si="2"/>
        <v>0</v>
      </c>
      <c r="U50" s="74">
        <f t="shared" si="3"/>
        <v>0</v>
      </c>
      <c r="V50" s="78"/>
      <c r="W50" s="80"/>
      <c r="X50" s="80"/>
      <c r="Y50" s="80"/>
      <c r="Z50" s="78"/>
      <c r="AA50" s="78"/>
      <c r="AB50" s="78"/>
      <c r="AC50" s="78"/>
      <c r="AD50" s="78"/>
      <c r="AE50" s="78"/>
      <c r="AF50" s="78"/>
    </row>
    <row r="51" spans="1:80" s="61" customFormat="1" ht="67.5" customHeight="1" x14ac:dyDescent="0.25">
      <c r="A51" s="85">
        <v>40</v>
      </c>
      <c r="B51" s="85" t="s">
        <v>90</v>
      </c>
      <c r="C51" s="86" t="s">
        <v>186</v>
      </c>
      <c r="D51" s="85" t="s">
        <v>344</v>
      </c>
      <c r="E51" s="91" t="s">
        <v>345</v>
      </c>
      <c r="F51" s="113"/>
      <c r="G51" s="89" t="s">
        <v>286</v>
      </c>
      <c r="H51" s="85" t="s">
        <v>28</v>
      </c>
      <c r="I51" s="90">
        <v>1</v>
      </c>
      <c r="J51" s="78"/>
      <c r="K51" s="78"/>
      <c r="L51" s="78"/>
      <c r="M51" s="78"/>
      <c r="N51" s="79"/>
      <c r="O51" s="78"/>
      <c r="P51" s="80"/>
      <c r="Q51" s="74">
        <f t="shared" si="0"/>
        <v>0</v>
      </c>
      <c r="R51" s="80"/>
      <c r="S51" s="74">
        <f t="shared" si="1"/>
        <v>0</v>
      </c>
      <c r="T51" s="74">
        <f t="shared" si="2"/>
        <v>0</v>
      </c>
      <c r="U51" s="74">
        <f t="shared" si="3"/>
        <v>0</v>
      </c>
      <c r="V51" s="78"/>
      <c r="W51" s="80"/>
      <c r="X51" s="80"/>
      <c r="Y51" s="80"/>
      <c r="Z51" s="78"/>
      <c r="AA51" s="78"/>
      <c r="AB51" s="78"/>
      <c r="AC51" s="78"/>
      <c r="AD51" s="78"/>
      <c r="AE51" s="78"/>
      <c r="AF51" s="78"/>
    </row>
    <row r="52" spans="1:80" s="61" customFormat="1" ht="67.5" customHeight="1" x14ac:dyDescent="0.25">
      <c r="A52" s="85">
        <v>41</v>
      </c>
      <c r="B52" s="85" t="s">
        <v>91</v>
      </c>
      <c r="C52" s="86" t="s">
        <v>187</v>
      </c>
      <c r="D52" s="85" t="s">
        <v>284</v>
      </c>
      <c r="E52" s="87" t="s">
        <v>346</v>
      </c>
      <c r="F52" s="112"/>
      <c r="G52" s="89" t="s">
        <v>286</v>
      </c>
      <c r="H52" s="85" t="s">
        <v>28</v>
      </c>
      <c r="I52" s="90">
        <v>20</v>
      </c>
      <c r="J52" s="78"/>
      <c r="K52" s="78"/>
      <c r="L52" s="78"/>
      <c r="M52" s="78"/>
      <c r="N52" s="79"/>
      <c r="O52" s="78"/>
      <c r="P52" s="80"/>
      <c r="Q52" s="74">
        <f t="shared" si="0"/>
        <v>0</v>
      </c>
      <c r="R52" s="80"/>
      <c r="S52" s="74">
        <f t="shared" si="1"/>
        <v>0</v>
      </c>
      <c r="T52" s="74">
        <f t="shared" si="2"/>
        <v>0</v>
      </c>
      <c r="U52" s="74">
        <f t="shared" si="3"/>
        <v>0</v>
      </c>
      <c r="V52" s="78"/>
      <c r="W52" s="80"/>
      <c r="X52" s="80"/>
      <c r="Y52" s="80"/>
      <c r="Z52" s="78"/>
      <c r="AA52" s="78"/>
      <c r="AB52" s="78"/>
      <c r="AC52" s="78"/>
      <c r="AD52" s="78"/>
      <c r="AE52" s="78"/>
      <c r="AF52" s="78"/>
    </row>
    <row r="53" spans="1:80" s="65" customFormat="1" ht="82.5" customHeight="1" x14ac:dyDescent="0.25">
      <c r="A53" s="85">
        <v>42</v>
      </c>
      <c r="B53" s="95" t="s">
        <v>80</v>
      </c>
      <c r="C53" s="96" t="s">
        <v>347</v>
      </c>
      <c r="D53" s="95" t="s">
        <v>284</v>
      </c>
      <c r="E53" s="91" t="s">
        <v>348</v>
      </c>
      <c r="F53" s="113"/>
      <c r="G53" s="99" t="s">
        <v>286</v>
      </c>
      <c r="H53" s="95" t="s">
        <v>349</v>
      </c>
      <c r="I53" s="97">
        <v>3</v>
      </c>
      <c r="J53" s="78"/>
      <c r="K53" s="78"/>
      <c r="L53" s="78"/>
      <c r="M53" s="78"/>
      <c r="N53" s="79"/>
      <c r="O53" s="78"/>
      <c r="P53" s="80"/>
      <c r="Q53" s="74">
        <f t="shared" si="0"/>
        <v>0</v>
      </c>
      <c r="R53" s="80"/>
      <c r="S53" s="74">
        <f t="shared" si="1"/>
        <v>0</v>
      </c>
      <c r="T53" s="74">
        <f t="shared" si="2"/>
        <v>0</v>
      </c>
      <c r="U53" s="74">
        <f t="shared" si="3"/>
        <v>0</v>
      </c>
      <c r="V53" s="78"/>
      <c r="W53" s="80"/>
      <c r="X53" s="80"/>
      <c r="Y53" s="80"/>
      <c r="Z53" s="78"/>
      <c r="AA53" s="78"/>
      <c r="AB53" s="78"/>
      <c r="AC53" s="78"/>
      <c r="AD53" s="78"/>
      <c r="AE53" s="78"/>
      <c r="AF53" s="78"/>
    </row>
    <row r="54" spans="1:80" s="61" customFormat="1" ht="90" customHeight="1" x14ac:dyDescent="0.25">
      <c r="A54" s="85">
        <v>43</v>
      </c>
      <c r="B54" s="85" t="s">
        <v>98</v>
      </c>
      <c r="C54" s="86" t="s">
        <v>193</v>
      </c>
      <c r="D54" s="85" t="s">
        <v>350</v>
      </c>
      <c r="E54" s="87" t="s">
        <v>351</v>
      </c>
      <c r="F54" s="112"/>
      <c r="G54" s="89" t="s">
        <v>286</v>
      </c>
      <c r="H54" s="85" t="s">
        <v>28</v>
      </c>
      <c r="I54" s="90">
        <v>30</v>
      </c>
      <c r="J54" s="78"/>
      <c r="K54" s="78"/>
      <c r="L54" s="78"/>
      <c r="M54" s="78"/>
      <c r="N54" s="79"/>
      <c r="O54" s="78"/>
      <c r="P54" s="80"/>
      <c r="Q54" s="74">
        <f t="shared" si="0"/>
        <v>0</v>
      </c>
      <c r="R54" s="80"/>
      <c r="S54" s="74">
        <f t="shared" si="1"/>
        <v>0</v>
      </c>
      <c r="T54" s="74">
        <f t="shared" si="2"/>
        <v>0</v>
      </c>
      <c r="U54" s="74">
        <f t="shared" si="3"/>
        <v>0</v>
      </c>
      <c r="V54" s="78"/>
      <c r="W54" s="80"/>
      <c r="X54" s="80"/>
      <c r="Y54" s="80"/>
      <c r="Z54" s="78"/>
      <c r="AA54" s="78"/>
      <c r="AB54" s="78"/>
      <c r="AC54" s="78"/>
      <c r="AD54" s="78"/>
      <c r="AE54" s="78"/>
      <c r="AF54" s="78"/>
    </row>
    <row r="55" spans="1:80" s="61" customFormat="1" ht="73.5" customHeight="1" x14ac:dyDescent="0.25">
      <c r="A55" s="85">
        <v>44</v>
      </c>
      <c r="B55" s="85" t="s">
        <v>99</v>
      </c>
      <c r="C55" s="86" t="s">
        <v>194</v>
      </c>
      <c r="D55" s="85" t="s">
        <v>284</v>
      </c>
      <c r="E55" s="87" t="s">
        <v>352</v>
      </c>
      <c r="F55" s="112"/>
      <c r="G55" s="89" t="s">
        <v>286</v>
      </c>
      <c r="H55" s="85" t="s">
        <v>28</v>
      </c>
      <c r="I55" s="90">
        <v>60</v>
      </c>
      <c r="J55" s="78"/>
      <c r="K55" s="78"/>
      <c r="L55" s="78"/>
      <c r="M55" s="78"/>
      <c r="N55" s="79"/>
      <c r="O55" s="78"/>
      <c r="P55" s="80"/>
      <c r="Q55" s="74">
        <f t="shared" si="0"/>
        <v>0</v>
      </c>
      <c r="R55" s="80"/>
      <c r="S55" s="74">
        <f t="shared" si="1"/>
        <v>0</v>
      </c>
      <c r="T55" s="74">
        <f t="shared" si="2"/>
        <v>0</v>
      </c>
      <c r="U55" s="74">
        <f t="shared" si="3"/>
        <v>0</v>
      </c>
      <c r="V55" s="78"/>
      <c r="W55" s="80"/>
      <c r="X55" s="80"/>
      <c r="Y55" s="80"/>
      <c r="Z55" s="78"/>
      <c r="AA55" s="78"/>
      <c r="AB55" s="78"/>
      <c r="AC55" s="78"/>
      <c r="AD55" s="78"/>
      <c r="AE55" s="78"/>
      <c r="AF55" s="78"/>
    </row>
    <row r="56" spans="1:80" s="61" customFormat="1" ht="52.5" customHeight="1" x14ac:dyDescent="0.25">
      <c r="A56" s="85">
        <v>45</v>
      </c>
      <c r="B56" s="85" t="s">
        <v>101</v>
      </c>
      <c r="C56" s="86" t="s">
        <v>196</v>
      </c>
      <c r="D56" s="85" t="s">
        <v>284</v>
      </c>
      <c r="E56" s="87" t="s">
        <v>353</v>
      </c>
      <c r="F56" s="112"/>
      <c r="G56" s="89" t="s">
        <v>286</v>
      </c>
      <c r="H56" s="85" t="s">
        <v>354</v>
      </c>
      <c r="I56" s="90">
        <v>20</v>
      </c>
      <c r="J56" s="78"/>
      <c r="K56" s="78"/>
      <c r="L56" s="78"/>
      <c r="M56" s="78"/>
      <c r="N56" s="79"/>
      <c r="O56" s="78"/>
      <c r="P56" s="80"/>
      <c r="Q56" s="74">
        <f t="shared" si="0"/>
        <v>0</v>
      </c>
      <c r="R56" s="80"/>
      <c r="S56" s="74">
        <f t="shared" si="1"/>
        <v>0</v>
      </c>
      <c r="T56" s="74">
        <f t="shared" si="2"/>
        <v>0</v>
      </c>
      <c r="U56" s="74">
        <f t="shared" si="3"/>
        <v>0</v>
      </c>
      <c r="V56" s="78"/>
      <c r="W56" s="80"/>
      <c r="X56" s="80"/>
      <c r="Y56" s="80"/>
      <c r="Z56" s="78"/>
      <c r="AA56" s="78"/>
      <c r="AB56" s="78"/>
      <c r="AC56" s="78"/>
      <c r="AD56" s="78"/>
      <c r="AE56" s="78"/>
      <c r="AF56" s="78"/>
    </row>
    <row r="57" spans="1:80" s="61" customFormat="1" ht="72.75" customHeight="1" x14ac:dyDescent="0.25">
      <c r="A57" s="85">
        <v>46</v>
      </c>
      <c r="B57" s="95" t="s">
        <v>112</v>
      </c>
      <c r="C57" s="96" t="s">
        <v>207</v>
      </c>
      <c r="D57" s="85" t="s">
        <v>284</v>
      </c>
      <c r="E57" s="91" t="s">
        <v>355</v>
      </c>
      <c r="F57" s="113"/>
      <c r="G57" s="89" t="s">
        <v>286</v>
      </c>
      <c r="H57" s="95" t="s">
        <v>230</v>
      </c>
      <c r="I57" s="97">
        <v>12</v>
      </c>
      <c r="J57" s="78"/>
      <c r="K57" s="78"/>
      <c r="L57" s="78"/>
      <c r="M57" s="78"/>
      <c r="N57" s="79"/>
      <c r="O57" s="78"/>
      <c r="P57" s="80"/>
      <c r="Q57" s="74">
        <f t="shared" si="0"/>
        <v>0</v>
      </c>
      <c r="R57" s="80"/>
      <c r="S57" s="74">
        <f t="shared" si="1"/>
        <v>0</v>
      </c>
      <c r="T57" s="74">
        <f t="shared" si="2"/>
        <v>0</v>
      </c>
      <c r="U57" s="74">
        <f t="shared" si="3"/>
        <v>0</v>
      </c>
      <c r="V57" s="78"/>
      <c r="W57" s="80"/>
      <c r="X57" s="80"/>
      <c r="Y57" s="80"/>
      <c r="Z57" s="78"/>
      <c r="AA57" s="78"/>
      <c r="AB57" s="78"/>
      <c r="AC57" s="78"/>
      <c r="AD57" s="78"/>
      <c r="AE57" s="78"/>
      <c r="AF57" s="78"/>
    </row>
    <row r="58" spans="1:80" s="61" customFormat="1" ht="72.75" customHeight="1" x14ac:dyDescent="0.25">
      <c r="A58" s="85">
        <v>47</v>
      </c>
      <c r="B58" s="95" t="s">
        <v>247</v>
      </c>
      <c r="C58" s="86" t="s">
        <v>257</v>
      </c>
      <c r="D58" s="85" t="s">
        <v>284</v>
      </c>
      <c r="E58" s="91" t="s">
        <v>356</v>
      </c>
      <c r="F58" s="113"/>
      <c r="G58" s="89" t="s">
        <v>286</v>
      </c>
      <c r="H58" s="85" t="s">
        <v>28</v>
      </c>
      <c r="I58" s="90">
        <v>500</v>
      </c>
      <c r="J58" s="78"/>
      <c r="K58" s="78"/>
      <c r="L58" s="78"/>
      <c r="M58" s="78"/>
      <c r="N58" s="79"/>
      <c r="O58" s="78"/>
      <c r="P58" s="80"/>
      <c r="Q58" s="74">
        <f t="shared" si="0"/>
        <v>0</v>
      </c>
      <c r="R58" s="80"/>
      <c r="S58" s="74">
        <f t="shared" si="1"/>
        <v>0</v>
      </c>
      <c r="T58" s="74">
        <f t="shared" si="2"/>
        <v>0</v>
      </c>
      <c r="U58" s="74">
        <f t="shared" si="3"/>
        <v>0</v>
      </c>
      <c r="V58" s="78"/>
      <c r="W58" s="80"/>
      <c r="X58" s="80"/>
      <c r="Y58" s="80"/>
      <c r="Z58" s="78"/>
      <c r="AA58" s="78"/>
      <c r="AB58" s="78"/>
      <c r="AC58" s="78"/>
      <c r="AD58" s="78"/>
      <c r="AE58" s="78"/>
      <c r="AF58" s="78"/>
    </row>
    <row r="59" spans="1:80" s="61" customFormat="1" ht="52.5" customHeight="1" x14ac:dyDescent="0.25">
      <c r="A59" s="85">
        <v>48</v>
      </c>
      <c r="B59" s="90" t="s">
        <v>113</v>
      </c>
      <c r="C59" s="92" t="s">
        <v>357</v>
      </c>
      <c r="D59" s="85" t="s">
        <v>284</v>
      </c>
      <c r="E59" s="87" t="s">
        <v>358</v>
      </c>
      <c r="F59" s="112"/>
      <c r="G59" s="89" t="s">
        <v>286</v>
      </c>
      <c r="H59" s="90" t="s">
        <v>28</v>
      </c>
      <c r="I59" s="90">
        <v>80</v>
      </c>
      <c r="J59" s="78"/>
      <c r="K59" s="78"/>
      <c r="L59" s="78"/>
      <c r="M59" s="78"/>
      <c r="N59" s="79"/>
      <c r="O59" s="78"/>
      <c r="P59" s="80"/>
      <c r="Q59" s="74">
        <f t="shared" si="0"/>
        <v>0</v>
      </c>
      <c r="R59" s="80"/>
      <c r="S59" s="74">
        <f t="shared" si="1"/>
        <v>0</v>
      </c>
      <c r="T59" s="74">
        <f t="shared" si="2"/>
        <v>0</v>
      </c>
      <c r="U59" s="74">
        <f t="shared" si="3"/>
        <v>0</v>
      </c>
      <c r="V59" s="78"/>
      <c r="W59" s="80"/>
      <c r="X59" s="80"/>
      <c r="Y59" s="80"/>
      <c r="Z59" s="78"/>
      <c r="AA59" s="78"/>
      <c r="AB59" s="78"/>
      <c r="AC59" s="78"/>
      <c r="AD59" s="78"/>
      <c r="AE59" s="78"/>
      <c r="AF59" s="78"/>
    </row>
    <row r="60" spans="1:80" s="61" customFormat="1" ht="52.5" customHeight="1" x14ac:dyDescent="0.25">
      <c r="A60" s="85">
        <v>49</v>
      </c>
      <c r="B60" s="85" t="s">
        <v>114</v>
      </c>
      <c r="C60" s="86" t="s">
        <v>208</v>
      </c>
      <c r="D60" s="85" t="s">
        <v>284</v>
      </c>
      <c r="E60" s="91" t="s">
        <v>359</v>
      </c>
      <c r="F60" s="113"/>
      <c r="G60" s="89" t="s">
        <v>286</v>
      </c>
      <c r="H60" s="85" t="s">
        <v>28</v>
      </c>
      <c r="I60" s="90">
        <v>60</v>
      </c>
      <c r="J60" s="78"/>
      <c r="K60" s="78"/>
      <c r="L60" s="78"/>
      <c r="M60" s="78"/>
      <c r="N60" s="79"/>
      <c r="O60" s="78"/>
      <c r="P60" s="80"/>
      <c r="Q60" s="74">
        <f t="shared" si="0"/>
        <v>0</v>
      </c>
      <c r="R60" s="80"/>
      <c r="S60" s="74">
        <f t="shared" si="1"/>
        <v>0</v>
      </c>
      <c r="T60" s="74">
        <f t="shared" si="2"/>
        <v>0</v>
      </c>
      <c r="U60" s="74">
        <f t="shared" si="3"/>
        <v>0</v>
      </c>
      <c r="V60" s="78"/>
      <c r="W60" s="80"/>
      <c r="X60" s="80"/>
      <c r="Y60" s="80"/>
      <c r="Z60" s="78"/>
      <c r="AA60" s="78"/>
      <c r="AB60" s="78"/>
      <c r="AC60" s="78"/>
      <c r="AD60" s="78"/>
      <c r="AE60" s="78"/>
      <c r="AF60" s="78"/>
    </row>
    <row r="61" spans="1:80" s="63" customFormat="1" ht="52.5" customHeight="1" x14ac:dyDescent="0.25">
      <c r="A61" s="85">
        <v>50</v>
      </c>
      <c r="B61" s="85" t="s">
        <v>115</v>
      </c>
      <c r="C61" s="86" t="s">
        <v>209</v>
      </c>
      <c r="D61" s="85" t="s">
        <v>284</v>
      </c>
      <c r="E61" s="100" t="s">
        <v>360</v>
      </c>
      <c r="F61" s="122"/>
      <c r="G61" s="89" t="s">
        <v>286</v>
      </c>
      <c r="H61" s="85" t="s">
        <v>28</v>
      </c>
      <c r="I61" s="90">
        <v>60</v>
      </c>
      <c r="J61" s="78"/>
      <c r="K61" s="78"/>
      <c r="L61" s="78"/>
      <c r="M61" s="78"/>
      <c r="N61" s="79"/>
      <c r="O61" s="78"/>
      <c r="P61" s="80"/>
      <c r="Q61" s="74">
        <f t="shared" si="0"/>
        <v>0</v>
      </c>
      <c r="R61" s="80"/>
      <c r="S61" s="74">
        <f t="shared" si="1"/>
        <v>0</v>
      </c>
      <c r="T61" s="74">
        <f t="shared" si="2"/>
        <v>0</v>
      </c>
      <c r="U61" s="74">
        <f t="shared" si="3"/>
        <v>0</v>
      </c>
      <c r="V61" s="78"/>
      <c r="W61" s="80"/>
      <c r="X61" s="80"/>
      <c r="Y61" s="80"/>
      <c r="Z61" s="78"/>
      <c r="AA61" s="78"/>
      <c r="AB61" s="78"/>
      <c r="AC61" s="78"/>
      <c r="AD61" s="78"/>
      <c r="AE61" s="78"/>
      <c r="AF61" s="78"/>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row>
    <row r="62" spans="1:80" s="61" customFormat="1" ht="52.5" customHeight="1" x14ac:dyDescent="0.25">
      <c r="A62" s="85">
        <v>51</v>
      </c>
      <c r="B62" s="90" t="s">
        <v>116</v>
      </c>
      <c r="C62" s="92" t="s">
        <v>210</v>
      </c>
      <c r="D62" s="85" t="s">
        <v>284</v>
      </c>
      <c r="E62" s="87" t="s">
        <v>361</v>
      </c>
      <c r="F62" s="112"/>
      <c r="G62" s="89" t="s">
        <v>286</v>
      </c>
      <c r="H62" s="90" t="s">
        <v>231</v>
      </c>
      <c r="I62" s="90">
        <v>200</v>
      </c>
      <c r="J62" s="78"/>
      <c r="K62" s="78"/>
      <c r="L62" s="78"/>
      <c r="M62" s="78"/>
      <c r="N62" s="79"/>
      <c r="O62" s="78"/>
      <c r="P62" s="80"/>
      <c r="Q62" s="74">
        <f t="shared" si="0"/>
        <v>0</v>
      </c>
      <c r="R62" s="80"/>
      <c r="S62" s="74">
        <f t="shared" si="1"/>
        <v>0</v>
      </c>
      <c r="T62" s="74">
        <f t="shared" si="2"/>
        <v>0</v>
      </c>
      <c r="U62" s="74">
        <f t="shared" si="3"/>
        <v>0</v>
      </c>
      <c r="V62" s="78"/>
      <c r="W62" s="80"/>
      <c r="X62" s="80"/>
      <c r="Y62" s="80"/>
      <c r="Z62" s="78"/>
      <c r="AA62" s="78"/>
      <c r="AB62" s="78"/>
      <c r="AC62" s="78"/>
      <c r="AD62" s="78"/>
      <c r="AE62" s="78"/>
      <c r="AF62" s="78"/>
    </row>
    <row r="63" spans="1:80" s="61" customFormat="1" ht="52.5" customHeight="1" x14ac:dyDescent="0.25">
      <c r="A63" s="85">
        <v>52</v>
      </c>
      <c r="B63" s="85" t="s">
        <v>117</v>
      </c>
      <c r="C63" s="86" t="s">
        <v>211</v>
      </c>
      <c r="D63" s="85" t="s">
        <v>284</v>
      </c>
      <c r="E63" s="87" t="s">
        <v>362</v>
      </c>
      <c r="F63" s="112"/>
      <c r="G63" s="89" t="s">
        <v>286</v>
      </c>
      <c r="H63" s="85" t="s">
        <v>28</v>
      </c>
      <c r="I63" s="90">
        <v>100</v>
      </c>
      <c r="J63" s="78"/>
      <c r="K63" s="78"/>
      <c r="L63" s="78"/>
      <c r="M63" s="78"/>
      <c r="N63" s="79"/>
      <c r="O63" s="78"/>
      <c r="P63" s="80"/>
      <c r="Q63" s="74">
        <f t="shared" si="0"/>
        <v>0</v>
      </c>
      <c r="R63" s="80"/>
      <c r="S63" s="74">
        <f t="shared" si="1"/>
        <v>0</v>
      </c>
      <c r="T63" s="74">
        <f t="shared" si="2"/>
        <v>0</v>
      </c>
      <c r="U63" s="74">
        <f t="shared" si="3"/>
        <v>0</v>
      </c>
      <c r="V63" s="78"/>
      <c r="W63" s="80"/>
      <c r="X63" s="80"/>
      <c r="Y63" s="80"/>
      <c r="Z63" s="78"/>
      <c r="AA63" s="78"/>
      <c r="AB63" s="78"/>
      <c r="AC63" s="78"/>
      <c r="AD63" s="78"/>
      <c r="AE63" s="78"/>
      <c r="AF63" s="78"/>
    </row>
    <row r="64" spans="1:80" s="61" customFormat="1" ht="52.5" customHeight="1" x14ac:dyDescent="0.25">
      <c r="A64" s="85">
        <v>53</v>
      </c>
      <c r="B64" s="85" t="s">
        <v>118</v>
      </c>
      <c r="C64" s="86" t="s">
        <v>212</v>
      </c>
      <c r="D64" s="85" t="s">
        <v>284</v>
      </c>
      <c r="E64" s="87" t="s">
        <v>363</v>
      </c>
      <c r="F64" s="112"/>
      <c r="G64" s="89" t="s">
        <v>286</v>
      </c>
      <c r="H64" s="85" t="s">
        <v>28</v>
      </c>
      <c r="I64" s="90">
        <v>1000</v>
      </c>
      <c r="J64" s="78"/>
      <c r="K64" s="78"/>
      <c r="L64" s="78"/>
      <c r="M64" s="78"/>
      <c r="N64" s="79"/>
      <c r="O64" s="78"/>
      <c r="P64" s="80"/>
      <c r="Q64" s="74">
        <f t="shared" si="0"/>
        <v>0</v>
      </c>
      <c r="R64" s="80"/>
      <c r="S64" s="74">
        <f t="shared" si="1"/>
        <v>0</v>
      </c>
      <c r="T64" s="74">
        <f t="shared" si="2"/>
        <v>0</v>
      </c>
      <c r="U64" s="74">
        <f t="shared" si="3"/>
        <v>0</v>
      </c>
      <c r="V64" s="78"/>
      <c r="W64" s="80"/>
      <c r="X64" s="80"/>
      <c r="Y64" s="80"/>
      <c r="Z64" s="78"/>
      <c r="AA64" s="78"/>
      <c r="AB64" s="78"/>
      <c r="AC64" s="78"/>
      <c r="AD64" s="78"/>
      <c r="AE64" s="78"/>
      <c r="AF64" s="78"/>
    </row>
    <row r="65" spans="1:80" s="61" customFormat="1" ht="52.5" customHeight="1" x14ac:dyDescent="0.25">
      <c r="A65" s="85">
        <v>54</v>
      </c>
      <c r="B65" s="85" t="s">
        <v>119</v>
      </c>
      <c r="C65" s="86" t="s">
        <v>213</v>
      </c>
      <c r="D65" s="85" t="s">
        <v>284</v>
      </c>
      <c r="E65" s="87" t="s">
        <v>364</v>
      </c>
      <c r="F65" s="112"/>
      <c r="G65" s="89" t="s">
        <v>286</v>
      </c>
      <c r="H65" s="85" t="s">
        <v>28</v>
      </c>
      <c r="I65" s="90">
        <v>500</v>
      </c>
      <c r="J65" s="78"/>
      <c r="K65" s="78"/>
      <c r="L65" s="78"/>
      <c r="M65" s="78"/>
      <c r="N65" s="79"/>
      <c r="O65" s="78"/>
      <c r="P65" s="80"/>
      <c r="Q65" s="74">
        <f t="shared" si="0"/>
        <v>0</v>
      </c>
      <c r="R65" s="80"/>
      <c r="S65" s="74">
        <f t="shared" si="1"/>
        <v>0</v>
      </c>
      <c r="T65" s="74">
        <f t="shared" si="2"/>
        <v>0</v>
      </c>
      <c r="U65" s="74">
        <f t="shared" si="3"/>
        <v>0</v>
      </c>
      <c r="V65" s="78"/>
      <c r="W65" s="80"/>
      <c r="X65" s="80"/>
      <c r="Y65" s="80"/>
      <c r="Z65" s="78"/>
      <c r="AA65" s="78"/>
      <c r="AB65" s="78"/>
      <c r="AC65" s="78"/>
      <c r="AD65" s="78"/>
      <c r="AE65" s="78"/>
      <c r="AF65" s="78"/>
    </row>
    <row r="66" spans="1:80" s="61" customFormat="1" ht="52.5" customHeight="1" x14ac:dyDescent="0.25">
      <c r="A66" s="85">
        <v>55</v>
      </c>
      <c r="B66" s="85" t="s">
        <v>120</v>
      </c>
      <c r="C66" s="86" t="s">
        <v>214</v>
      </c>
      <c r="D66" s="85" t="s">
        <v>284</v>
      </c>
      <c r="E66" s="87" t="s">
        <v>365</v>
      </c>
      <c r="F66" s="112"/>
      <c r="G66" s="89" t="s">
        <v>286</v>
      </c>
      <c r="H66" s="85" t="s">
        <v>28</v>
      </c>
      <c r="I66" s="90">
        <v>300</v>
      </c>
      <c r="J66" s="78"/>
      <c r="K66" s="78"/>
      <c r="L66" s="78"/>
      <c r="M66" s="78"/>
      <c r="N66" s="79"/>
      <c r="O66" s="78"/>
      <c r="P66" s="80"/>
      <c r="Q66" s="74">
        <f t="shared" si="0"/>
        <v>0</v>
      </c>
      <c r="R66" s="80"/>
      <c r="S66" s="74">
        <f t="shared" si="1"/>
        <v>0</v>
      </c>
      <c r="T66" s="74">
        <f t="shared" si="2"/>
        <v>0</v>
      </c>
      <c r="U66" s="74">
        <f t="shared" si="3"/>
        <v>0</v>
      </c>
      <c r="V66" s="78"/>
      <c r="W66" s="80"/>
      <c r="X66" s="80"/>
      <c r="Y66" s="80"/>
      <c r="Z66" s="78"/>
      <c r="AA66" s="78"/>
      <c r="AB66" s="78"/>
      <c r="AC66" s="78"/>
      <c r="AD66" s="78"/>
      <c r="AE66" s="78"/>
      <c r="AF66" s="78"/>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row>
    <row r="67" spans="1:80" s="61" customFormat="1" ht="52.5" customHeight="1" x14ac:dyDescent="0.25">
      <c r="A67" s="85">
        <v>56</v>
      </c>
      <c r="B67" s="85" t="s">
        <v>121</v>
      </c>
      <c r="C67" s="86" t="s">
        <v>215</v>
      </c>
      <c r="D67" s="85" t="s">
        <v>284</v>
      </c>
      <c r="E67" s="91" t="s">
        <v>366</v>
      </c>
      <c r="F67" s="113"/>
      <c r="G67" s="89" t="s">
        <v>286</v>
      </c>
      <c r="H67" s="85" t="s">
        <v>28</v>
      </c>
      <c r="I67" s="90">
        <v>3000</v>
      </c>
      <c r="J67" s="78"/>
      <c r="K67" s="78"/>
      <c r="L67" s="78"/>
      <c r="M67" s="78"/>
      <c r="N67" s="79"/>
      <c r="O67" s="78"/>
      <c r="P67" s="80"/>
      <c r="Q67" s="74">
        <f t="shared" si="0"/>
        <v>0</v>
      </c>
      <c r="R67" s="80"/>
      <c r="S67" s="74">
        <f t="shared" si="1"/>
        <v>0</v>
      </c>
      <c r="T67" s="74">
        <f t="shared" si="2"/>
        <v>0</v>
      </c>
      <c r="U67" s="74">
        <f t="shared" si="3"/>
        <v>0</v>
      </c>
      <c r="V67" s="78"/>
      <c r="W67" s="80"/>
      <c r="X67" s="80"/>
      <c r="Y67" s="80"/>
      <c r="Z67" s="78"/>
      <c r="AA67" s="78"/>
      <c r="AB67" s="78"/>
      <c r="AC67" s="78"/>
      <c r="AD67" s="78"/>
      <c r="AE67" s="78"/>
      <c r="AF67" s="78"/>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row>
    <row r="68" spans="1:80" s="61" customFormat="1" ht="52.5" customHeight="1" x14ac:dyDescent="0.25">
      <c r="A68" s="85">
        <v>57</v>
      </c>
      <c r="B68" s="85" t="s">
        <v>122</v>
      </c>
      <c r="C68" s="86" t="s">
        <v>216</v>
      </c>
      <c r="D68" s="85" t="s">
        <v>284</v>
      </c>
      <c r="E68" s="91" t="s">
        <v>367</v>
      </c>
      <c r="F68" s="113"/>
      <c r="G68" s="89" t="s">
        <v>286</v>
      </c>
      <c r="H68" s="85" t="s">
        <v>28</v>
      </c>
      <c r="I68" s="90">
        <v>60</v>
      </c>
      <c r="J68" s="78"/>
      <c r="K68" s="78"/>
      <c r="L68" s="78"/>
      <c r="M68" s="78"/>
      <c r="N68" s="79"/>
      <c r="O68" s="78"/>
      <c r="P68" s="80"/>
      <c r="Q68" s="74">
        <f t="shared" si="0"/>
        <v>0</v>
      </c>
      <c r="R68" s="80"/>
      <c r="S68" s="74">
        <f t="shared" si="1"/>
        <v>0</v>
      </c>
      <c r="T68" s="74">
        <f t="shared" si="2"/>
        <v>0</v>
      </c>
      <c r="U68" s="74">
        <f t="shared" si="3"/>
        <v>0</v>
      </c>
      <c r="V68" s="78"/>
      <c r="W68" s="80"/>
      <c r="X68" s="80"/>
      <c r="Y68" s="80"/>
      <c r="Z68" s="78"/>
      <c r="AA68" s="78"/>
      <c r="AB68" s="78"/>
      <c r="AC68" s="78"/>
      <c r="AD68" s="78"/>
      <c r="AE68" s="78"/>
      <c r="AF68" s="78"/>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row>
    <row r="69" spans="1:80" s="61" customFormat="1" ht="52.5" customHeight="1" x14ac:dyDescent="0.25">
      <c r="A69" s="85">
        <v>58</v>
      </c>
      <c r="B69" s="85" t="s">
        <v>123</v>
      </c>
      <c r="C69" s="86" t="s">
        <v>217</v>
      </c>
      <c r="D69" s="85" t="s">
        <v>284</v>
      </c>
      <c r="E69" s="91" t="s">
        <v>368</v>
      </c>
      <c r="F69" s="113"/>
      <c r="G69" s="89" t="s">
        <v>286</v>
      </c>
      <c r="H69" s="85" t="s">
        <v>28</v>
      </c>
      <c r="I69" s="90">
        <v>8</v>
      </c>
      <c r="J69" s="78"/>
      <c r="K69" s="78"/>
      <c r="L69" s="78"/>
      <c r="M69" s="78"/>
      <c r="N69" s="79"/>
      <c r="O69" s="78"/>
      <c r="P69" s="80"/>
      <c r="Q69" s="74">
        <f t="shared" si="0"/>
        <v>0</v>
      </c>
      <c r="R69" s="80"/>
      <c r="S69" s="74">
        <f t="shared" si="1"/>
        <v>0</v>
      </c>
      <c r="T69" s="74">
        <f t="shared" si="2"/>
        <v>0</v>
      </c>
      <c r="U69" s="74">
        <f t="shared" si="3"/>
        <v>0</v>
      </c>
      <c r="V69" s="78"/>
      <c r="W69" s="80"/>
      <c r="X69" s="80"/>
      <c r="Y69" s="80"/>
      <c r="Z69" s="78"/>
      <c r="AA69" s="78"/>
      <c r="AB69" s="78"/>
      <c r="AC69" s="78"/>
      <c r="AD69" s="78"/>
      <c r="AE69" s="78"/>
      <c r="AF69" s="78"/>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row>
    <row r="70" spans="1:80" s="61" customFormat="1" ht="52.5" customHeight="1" x14ac:dyDescent="0.25">
      <c r="A70" s="85">
        <v>59</v>
      </c>
      <c r="B70" s="90" t="s">
        <v>124</v>
      </c>
      <c r="C70" s="92" t="s">
        <v>369</v>
      </c>
      <c r="D70" s="85" t="s">
        <v>284</v>
      </c>
      <c r="E70" s="87" t="s">
        <v>370</v>
      </c>
      <c r="F70" s="112"/>
      <c r="G70" s="89" t="s">
        <v>286</v>
      </c>
      <c r="H70" s="90" t="s">
        <v>28</v>
      </c>
      <c r="I70" s="90">
        <v>90</v>
      </c>
      <c r="J70" s="78"/>
      <c r="K70" s="78"/>
      <c r="L70" s="78"/>
      <c r="M70" s="78"/>
      <c r="N70" s="79"/>
      <c r="O70" s="78"/>
      <c r="P70" s="80"/>
      <c r="Q70" s="74">
        <f t="shared" si="0"/>
        <v>0</v>
      </c>
      <c r="R70" s="80"/>
      <c r="S70" s="74">
        <f t="shared" si="1"/>
        <v>0</v>
      </c>
      <c r="T70" s="74">
        <f t="shared" si="2"/>
        <v>0</v>
      </c>
      <c r="U70" s="74">
        <f t="shared" si="3"/>
        <v>0</v>
      </c>
      <c r="V70" s="78"/>
      <c r="W70" s="80"/>
      <c r="X70" s="80"/>
      <c r="Y70" s="80"/>
      <c r="Z70" s="78"/>
      <c r="AA70" s="78"/>
      <c r="AB70" s="78"/>
      <c r="AC70" s="78"/>
      <c r="AD70" s="78"/>
      <c r="AE70" s="78"/>
      <c r="AF70" s="78"/>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row>
    <row r="71" spans="1:80" s="61" customFormat="1" ht="52.5" customHeight="1" x14ac:dyDescent="0.25">
      <c r="A71" s="85">
        <v>60</v>
      </c>
      <c r="B71" s="85" t="s">
        <v>125</v>
      </c>
      <c r="C71" s="86" t="s">
        <v>218</v>
      </c>
      <c r="D71" s="85" t="s">
        <v>371</v>
      </c>
      <c r="E71" s="87" t="s">
        <v>372</v>
      </c>
      <c r="F71" s="112"/>
      <c r="G71" s="89" t="s">
        <v>286</v>
      </c>
      <c r="H71" s="85" t="s">
        <v>28</v>
      </c>
      <c r="I71" s="90">
        <v>40</v>
      </c>
      <c r="J71" s="78"/>
      <c r="K71" s="78"/>
      <c r="L71" s="78"/>
      <c r="M71" s="78"/>
      <c r="N71" s="79"/>
      <c r="O71" s="78"/>
      <c r="P71" s="80"/>
      <c r="Q71" s="74">
        <f t="shared" si="0"/>
        <v>0</v>
      </c>
      <c r="R71" s="80"/>
      <c r="S71" s="74">
        <f t="shared" si="1"/>
        <v>0</v>
      </c>
      <c r="T71" s="74">
        <f t="shared" si="2"/>
        <v>0</v>
      </c>
      <c r="U71" s="74">
        <f t="shared" si="3"/>
        <v>0</v>
      </c>
      <c r="V71" s="78"/>
      <c r="W71" s="80"/>
      <c r="X71" s="80"/>
      <c r="Y71" s="80"/>
      <c r="Z71" s="78"/>
      <c r="AA71" s="78"/>
      <c r="AB71" s="78"/>
      <c r="AC71" s="78"/>
      <c r="AD71" s="78"/>
      <c r="AE71" s="78"/>
      <c r="AF71" s="78"/>
    </row>
    <row r="72" spans="1:80" s="61" customFormat="1" ht="52.5" customHeight="1" x14ac:dyDescent="0.25">
      <c r="A72" s="85">
        <v>61</v>
      </c>
      <c r="B72" s="85" t="s">
        <v>126</v>
      </c>
      <c r="C72" s="86" t="s">
        <v>219</v>
      </c>
      <c r="D72" s="85" t="s">
        <v>284</v>
      </c>
      <c r="E72" s="87" t="s">
        <v>373</v>
      </c>
      <c r="F72" s="112"/>
      <c r="G72" s="89" t="s">
        <v>286</v>
      </c>
      <c r="H72" s="85" t="s">
        <v>28</v>
      </c>
      <c r="I72" s="90">
        <v>15</v>
      </c>
      <c r="J72" s="78"/>
      <c r="K72" s="78"/>
      <c r="L72" s="78"/>
      <c r="M72" s="78"/>
      <c r="N72" s="79"/>
      <c r="O72" s="78"/>
      <c r="P72" s="80"/>
      <c r="Q72" s="74">
        <f t="shared" si="0"/>
        <v>0</v>
      </c>
      <c r="R72" s="80"/>
      <c r="S72" s="74">
        <f t="shared" si="1"/>
        <v>0</v>
      </c>
      <c r="T72" s="74">
        <f t="shared" si="2"/>
        <v>0</v>
      </c>
      <c r="U72" s="74">
        <f t="shared" si="3"/>
        <v>0</v>
      </c>
      <c r="V72" s="78"/>
      <c r="W72" s="80"/>
      <c r="X72" s="80"/>
      <c r="Y72" s="80"/>
      <c r="Z72" s="78"/>
      <c r="AA72" s="78"/>
      <c r="AB72" s="78"/>
      <c r="AC72" s="78"/>
      <c r="AD72" s="78"/>
      <c r="AE72" s="78"/>
      <c r="AF72" s="78"/>
    </row>
    <row r="73" spans="1:80" s="61" customFormat="1" ht="52.5" customHeight="1" x14ac:dyDescent="0.25">
      <c r="A73" s="85">
        <v>62</v>
      </c>
      <c r="B73" s="85" t="s">
        <v>127</v>
      </c>
      <c r="C73" s="86" t="s">
        <v>220</v>
      </c>
      <c r="D73" s="85" t="s">
        <v>284</v>
      </c>
      <c r="E73" s="87" t="s">
        <v>374</v>
      </c>
      <c r="F73" s="112"/>
      <c r="G73" s="89" t="s">
        <v>286</v>
      </c>
      <c r="H73" s="85" t="s">
        <v>28</v>
      </c>
      <c r="I73" s="90">
        <v>10</v>
      </c>
      <c r="J73" s="78"/>
      <c r="K73" s="78"/>
      <c r="L73" s="78"/>
      <c r="M73" s="78"/>
      <c r="N73" s="79"/>
      <c r="O73" s="78"/>
      <c r="P73" s="80"/>
      <c r="Q73" s="74">
        <f t="shared" si="0"/>
        <v>0</v>
      </c>
      <c r="R73" s="80"/>
      <c r="S73" s="74">
        <f t="shared" si="1"/>
        <v>0</v>
      </c>
      <c r="T73" s="74">
        <f t="shared" si="2"/>
        <v>0</v>
      </c>
      <c r="U73" s="74">
        <f t="shared" si="3"/>
        <v>0</v>
      </c>
      <c r="V73" s="78"/>
      <c r="W73" s="80"/>
      <c r="X73" s="80"/>
      <c r="Y73" s="80"/>
      <c r="Z73" s="78"/>
      <c r="AA73" s="78"/>
      <c r="AB73" s="78"/>
      <c r="AC73" s="78"/>
      <c r="AD73" s="78"/>
      <c r="AE73" s="78"/>
      <c r="AF73" s="78"/>
    </row>
    <row r="74" spans="1:80" s="61" customFormat="1" ht="52.5" customHeight="1" x14ac:dyDescent="0.25">
      <c r="A74" s="85">
        <v>63</v>
      </c>
      <c r="B74" s="85" t="s">
        <v>54</v>
      </c>
      <c r="C74" s="86" t="s">
        <v>154</v>
      </c>
      <c r="D74" s="85" t="s">
        <v>284</v>
      </c>
      <c r="E74" s="87" t="s">
        <v>375</v>
      </c>
      <c r="F74" s="112"/>
      <c r="G74" s="85" t="s">
        <v>264</v>
      </c>
      <c r="H74" s="85" t="s">
        <v>28</v>
      </c>
      <c r="I74" s="90">
        <v>50</v>
      </c>
      <c r="J74" s="78"/>
      <c r="K74" s="78"/>
      <c r="L74" s="78"/>
      <c r="M74" s="78"/>
      <c r="N74" s="79"/>
      <c r="O74" s="78"/>
      <c r="P74" s="80"/>
      <c r="Q74" s="74">
        <f t="shared" si="0"/>
        <v>0</v>
      </c>
      <c r="R74" s="80"/>
      <c r="S74" s="74">
        <f t="shared" si="1"/>
        <v>0</v>
      </c>
      <c r="T74" s="74">
        <f t="shared" si="2"/>
        <v>0</v>
      </c>
      <c r="U74" s="74">
        <f t="shared" si="3"/>
        <v>0</v>
      </c>
      <c r="V74" s="78"/>
      <c r="W74" s="80"/>
      <c r="X74" s="80"/>
      <c r="Y74" s="80"/>
      <c r="Z74" s="78"/>
      <c r="AA74" s="78"/>
      <c r="AB74" s="78"/>
      <c r="AC74" s="78"/>
      <c r="AD74" s="78"/>
      <c r="AE74" s="78"/>
      <c r="AF74" s="78"/>
    </row>
    <row r="75" spans="1:80" s="61" customFormat="1" ht="52.5" customHeight="1" x14ac:dyDescent="0.25">
      <c r="A75" s="85">
        <v>64</v>
      </c>
      <c r="B75" s="90" t="s">
        <v>134</v>
      </c>
      <c r="C75" s="92" t="s">
        <v>263</v>
      </c>
      <c r="D75" s="85" t="s">
        <v>284</v>
      </c>
      <c r="E75" s="91" t="s">
        <v>376</v>
      </c>
      <c r="F75" s="113"/>
      <c r="G75" s="85" t="s">
        <v>264</v>
      </c>
      <c r="H75" s="90" t="s">
        <v>28</v>
      </c>
      <c r="I75" s="90">
        <v>30</v>
      </c>
      <c r="J75" s="78"/>
      <c r="K75" s="78"/>
      <c r="L75" s="78"/>
      <c r="M75" s="78"/>
      <c r="N75" s="79"/>
      <c r="O75" s="78"/>
      <c r="P75" s="80"/>
      <c r="Q75" s="74">
        <f t="shared" si="0"/>
        <v>0</v>
      </c>
      <c r="R75" s="80"/>
      <c r="S75" s="74">
        <f t="shared" si="1"/>
        <v>0</v>
      </c>
      <c r="T75" s="74">
        <f t="shared" si="2"/>
        <v>0</v>
      </c>
      <c r="U75" s="74">
        <f t="shared" si="3"/>
        <v>0</v>
      </c>
      <c r="V75" s="78"/>
      <c r="W75" s="80"/>
      <c r="X75" s="80"/>
      <c r="Y75" s="80"/>
      <c r="Z75" s="78"/>
      <c r="AA75" s="78"/>
      <c r="AB75" s="78"/>
      <c r="AC75" s="78"/>
      <c r="AD75" s="78"/>
      <c r="AE75" s="78"/>
      <c r="AF75" s="78"/>
    </row>
    <row r="76" spans="1:80" s="61" customFormat="1" ht="52.5" customHeight="1" x14ac:dyDescent="0.25">
      <c r="A76" s="85">
        <v>65</v>
      </c>
      <c r="B76" s="85" t="s">
        <v>100</v>
      </c>
      <c r="C76" s="86" t="s">
        <v>195</v>
      </c>
      <c r="D76" s="85" t="s">
        <v>377</v>
      </c>
      <c r="E76" s="87" t="s">
        <v>378</v>
      </c>
      <c r="F76" s="112"/>
      <c r="G76" s="85" t="s">
        <v>264</v>
      </c>
      <c r="H76" s="85" t="s">
        <v>28</v>
      </c>
      <c r="I76" s="90">
        <v>30</v>
      </c>
      <c r="J76" s="78"/>
      <c r="K76" s="78"/>
      <c r="L76" s="78"/>
      <c r="M76" s="78"/>
      <c r="N76" s="79"/>
      <c r="O76" s="78"/>
      <c r="P76" s="80"/>
      <c r="Q76" s="74">
        <f t="shared" si="0"/>
        <v>0</v>
      </c>
      <c r="R76" s="80"/>
      <c r="S76" s="74">
        <f t="shared" si="1"/>
        <v>0</v>
      </c>
      <c r="T76" s="74">
        <f t="shared" si="2"/>
        <v>0</v>
      </c>
      <c r="U76" s="74">
        <f t="shared" si="3"/>
        <v>0</v>
      </c>
      <c r="V76" s="78"/>
      <c r="W76" s="80"/>
      <c r="X76" s="80"/>
      <c r="Y76" s="80"/>
      <c r="Z76" s="78"/>
      <c r="AA76" s="78"/>
      <c r="AB76" s="78"/>
      <c r="AC76" s="78"/>
      <c r="AD76" s="78"/>
      <c r="AE76" s="78"/>
      <c r="AF76" s="78"/>
    </row>
    <row r="77" spans="1:80" s="61" customFormat="1" ht="52.5" customHeight="1" x14ac:dyDescent="0.25">
      <c r="A77" s="85">
        <v>66</v>
      </c>
      <c r="B77" s="85" t="s">
        <v>254</v>
      </c>
      <c r="C77" s="86" t="s">
        <v>262</v>
      </c>
      <c r="D77" s="85" t="s">
        <v>379</v>
      </c>
      <c r="E77" s="87" t="s">
        <v>380</v>
      </c>
      <c r="F77" s="112"/>
      <c r="G77" s="85" t="s">
        <v>264</v>
      </c>
      <c r="H77" s="85" t="s">
        <v>28</v>
      </c>
      <c r="I77" s="90">
        <v>1200</v>
      </c>
      <c r="J77" s="78"/>
      <c r="K77" s="78"/>
      <c r="L77" s="78"/>
      <c r="M77" s="78"/>
      <c r="N77" s="79"/>
      <c r="O77" s="78"/>
      <c r="P77" s="80"/>
      <c r="Q77" s="74">
        <f t="shared" ref="Q77:Q127" si="4">+N77-(N77*P77)</f>
        <v>0</v>
      </c>
      <c r="R77" s="80"/>
      <c r="S77" s="74">
        <f t="shared" ref="S77:S127" si="5">+R77*Q77</f>
        <v>0</v>
      </c>
      <c r="T77" s="74">
        <f t="shared" ref="T77:T127" si="6">+S77+Q77</f>
        <v>0</v>
      </c>
      <c r="U77" s="74">
        <f t="shared" ref="U77:U127" si="7">+T77*I77</f>
        <v>0</v>
      </c>
      <c r="V77" s="78"/>
      <c r="W77" s="80"/>
      <c r="X77" s="80"/>
      <c r="Y77" s="80"/>
      <c r="Z77" s="78"/>
      <c r="AA77" s="78"/>
      <c r="AB77" s="78"/>
      <c r="AC77" s="78"/>
      <c r="AD77" s="78"/>
      <c r="AE77" s="78"/>
      <c r="AF77" s="78"/>
    </row>
    <row r="78" spans="1:80" s="61" customFormat="1" ht="52.5" customHeight="1" x14ac:dyDescent="0.25">
      <c r="A78" s="85">
        <v>67</v>
      </c>
      <c r="B78" s="90" t="s">
        <v>133</v>
      </c>
      <c r="C78" s="92" t="s">
        <v>224</v>
      </c>
      <c r="D78" s="85" t="s">
        <v>284</v>
      </c>
      <c r="E78" s="87" t="s">
        <v>381</v>
      </c>
      <c r="F78" s="112"/>
      <c r="G78" s="90" t="s">
        <v>264</v>
      </c>
      <c r="H78" s="90" t="s">
        <v>28</v>
      </c>
      <c r="I78" s="90">
        <v>30</v>
      </c>
      <c r="J78" s="78"/>
      <c r="K78" s="78"/>
      <c r="L78" s="78"/>
      <c r="M78" s="78"/>
      <c r="N78" s="79"/>
      <c r="O78" s="78"/>
      <c r="P78" s="80"/>
      <c r="Q78" s="74">
        <f t="shared" si="4"/>
        <v>0</v>
      </c>
      <c r="R78" s="80"/>
      <c r="S78" s="74">
        <f t="shared" si="5"/>
        <v>0</v>
      </c>
      <c r="T78" s="74">
        <f t="shared" si="6"/>
        <v>0</v>
      </c>
      <c r="U78" s="74">
        <f t="shared" si="7"/>
        <v>0</v>
      </c>
      <c r="V78" s="78"/>
      <c r="W78" s="80"/>
      <c r="X78" s="80"/>
      <c r="Y78" s="80"/>
      <c r="Z78" s="78"/>
      <c r="AA78" s="78"/>
      <c r="AB78" s="78"/>
      <c r="AC78" s="78"/>
      <c r="AD78" s="78"/>
      <c r="AE78" s="78"/>
      <c r="AF78" s="78"/>
    </row>
    <row r="79" spans="1:80" s="62" customFormat="1" ht="52.5" customHeight="1" x14ac:dyDescent="0.25">
      <c r="A79" s="85">
        <v>68</v>
      </c>
      <c r="B79" s="90" t="s">
        <v>382</v>
      </c>
      <c r="C79" s="92" t="s">
        <v>383</v>
      </c>
      <c r="D79" s="90" t="s">
        <v>384</v>
      </c>
      <c r="E79" s="91" t="s">
        <v>513</v>
      </c>
      <c r="F79" s="113"/>
      <c r="G79" s="90" t="s">
        <v>264</v>
      </c>
      <c r="H79" s="90" t="s">
        <v>28</v>
      </c>
      <c r="I79" s="90">
        <v>2000</v>
      </c>
      <c r="J79" s="78"/>
      <c r="K79" s="78"/>
      <c r="L79" s="78"/>
      <c r="M79" s="78"/>
      <c r="N79" s="79"/>
      <c r="O79" s="78"/>
      <c r="P79" s="80"/>
      <c r="Q79" s="74">
        <f t="shared" si="4"/>
        <v>0</v>
      </c>
      <c r="R79" s="80"/>
      <c r="S79" s="74">
        <f t="shared" si="5"/>
        <v>0</v>
      </c>
      <c r="T79" s="74">
        <f t="shared" si="6"/>
        <v>0</v>
      </c>
      <c r="U79" s="74">
        <f t="shared" si="7"/>
        <v>0</v>
      </c>
      <c r="V79" s="78"/>
      <c r="W79" s="80"/>
      <c r="X79" s="80"/>
      <c r="Y79" s="80"/>
      <c r="Z79" s="78"/>
      <c r="AA79" s="78"/>
      <c r="AB79" s="78"/>
      <c r="AC79" s="78"/>
      <c r="AD79" s="78"/>
      <c r="AE79" s="78"/>
      <c r="AF79" s="78"/>
    </row>
    <row r="80" spans="1:80" s="62" customFormat="1" ht="52.5" customHeight="1" x14ac:dyDescent="0.2">
      <c r="A80" s="85">
        <v>69</v>
      </c>
      <c r="B80" s="90"/>
      <c r="C80" s="92" t="s">
        <v>386</v>
      </c>
      <c r="D80" s="90" t="s">
        <v>384</v>
      </c>
      <c r="E80" s="101" t="s">
        <v>514</v>
      </c>
      <c r="F80" s="121"/>
      <c r="G80" s="90" t="s">
        <v>264</v>
      </c>
      <c r="H80" s="90" t="s">
        <v>28</v>
      </c>
      <c r="I80" s="90">
        <v>38</v>
      </c>
      <c r="J80" s="78"/>
      <c r="K80" s="78"/>
      <c r="L80" s="78"/>
      <c r="M80" s="78"/>
      <c r="N80" s="79"/>
      <c r="O80" s="78"/>
      <c r="P80" s="80"/>
      <c r="Q80" s="74">
        <f t="shared" si="4"/>
        <v>0</v>
      </c>
      <c r="R80" s="80"/>
      <c r="S80" s="74">
        <f t="shared" si="5"/>
        <v>0</v>
      </c>
      <c r="T80" s="74">
        <f t="shared" si="6"/>
        <v>0</v>
      </c>
      <c r="U80" s="74">
        <f t="shared" si="7"/>
        <v>0</v>
      </c>
      <c r="V80" s="78"/>
      <c r="W80" s="80"/>
      <c r="X80" s="80"/>
      <c r="Y80" s="80"/>
      <c r="Z80" s="78"/>
      <c r="AA80" s="78"/>
      <c r="AB80" s="78"/>
      <c r="AC80" s="78"/>
      <c r="AD80" s="78"/>
      <c r="AE80" s="78"/>
      <c r="AF80" s="78"/>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67"/>
    </row>
    <row r="81" spans="1:80" s="62" customFormat="1" ht="52.5" customHeight="1" x14ac:dyDescent="0.2">
      <c r="A81" s="85">
        <v>70</v>
      </c>
      <c r="B81" s="90" t="s">
        <v>387</v>
      </c>
      <c r="C81" s="92" t="s">
        <v>388</v>
      </c>
      <c r="D81" s="90" t="s">
        <v>384</v>
      </c>
      <c r="E81" s="102" t="s">
        <v>515</v>
      </c>
      <c r="F81" s="113"/>
      <c r="G81" s="90" t="s">
        <v>264</v>
      </c>
      <c r="H81" s="90" t="s">
        <v>28</v>
      </c>
      <c r="I81" s="90">
        <v>9000</v>
      </c>
      <c r="J81" s="78"/>
      <c r="K81" s="78"/>
      <c r="L81" s="78"/>
      <c r="M81" s="78"/>
      <c r="N81" s="79"/>
      <c r="O81" s="78"/>
      <c r="P81" s="80"/>
      <c r="Q81" s="74">
        <f t="shared" si="4"/>
        <v>0</v>
      </c>
      <c r="R81" s="80"/>
      <c r="S81" s="74">
        <f t="shared" si="5"/>
        <v>0</v>
      </c>
      <c r="T81" s="74">
        <f t="shared" si="6"/>
        <v>0</v>
      </c>
      <c r="U81" s="74">
        <f t="shared" si="7"/>
        <v>0</v>
      </c>
      <c r="V81" s="78"/>
      <c r="W81" s="80"/>
      <c r="X81" s="80"/>
      <c r="Y81" s="80"/>
      <c r="Z81" s="78"/>
      <c r="AA81" s="78"/>
      <c r="AB81" s="78"/>
      <c r="AC81" s="78"/>
      <c r="AD81" s="78"/>
      <c r="AE81" s="78"/>
      <c r="AF81" s="78"/>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row>
    <row r="82" spans="1:80" s="62" customFormat="1" ht="52.5" customHeight="1" x14ac:dyDescent="0.2">
      <c r="A82" s="85">
        <v>71</v>
      </c>
      <c r="B82" s="90"/>
      <c r="C82" s="92" t="s">
        <v>389</v>
      </c>
      <c r="D82" s="90" t="s">
        <v>384</v>
      </c>
      <c r="E82" s="102" t="s">
        <v>516</v>
      </c>
      <c r="F82" s="113"/>
      <c r="G82" s="90" t="s">
        <v>264</v>
      </c>
      <c r="H82" s="90" t="s">
        <v>28</v>
      </c>
      <c r="I82" s="90">
        <v>398</v>
      </c>
      <c r="J82" s="78"/>
      <c r="K82" s="78"/>
      <c r="L82" s="78"/>
      <c r="M82" s="78"/>
      <c r="N82" s="79"/>
      <c r="O82" s="78"/>
      <c r="P82" s="80"/>
      <c r="Q82" s="74">
        <f t="shared" si="4"/>
        <v>0</v>
      </c>
      <c r="R82" s="80"/>
      <c r="S82" s="74">
        <f t="shared" si="5"/>
        <v>0</v>
      </c>
      <c r="T82" s="74">
        <f t="shared" si="6"/>
        <v>0</v>
      </c>
      <c r="U82" s="74">
        <f t="shared" si="7"/>
        <v>0</v>
      </c>
      <c r="V82" s="78"/>
      <c r="W82" s="80"/>
      <c r="X82" s="80"/>
      <c r="Y82" s="80"/>
      <c r="Z82" s="78"/>
      <c r="AA82" s="78"/>
      <c r="AB82" s="78"/>
      <c r="AC82" s="78"/>
      <c r="AD82" s="78"/>
      <c r="AE82" s="78"/>
      <c r="AF82" s="78"/>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row>
    <row r="83" spans="1:80" s="62" customFormat="1" ht="52.5" customHeight="1" x14ac:dyDescent="0.2">
      <c r="A83" s="85">
        <v>72</v>
      </c>
      <c r="B83" s="90" t="s">
        <v>390</v>
      </c>
      <c r="C83" s="92" t="s">
        <v>391</v>
      </c>
      <c r="D83" s="90" t="s">
        <v>384</v>
      </c>
      <c r="E83" s="91" t="s">
        <v>517</v>
      </c>
      <c r="F83" s="113"/>
      <c r="G83" s="90" t="s">
        <v>264</v>
      </c>
      <c r="H83" s="90" t="s">
        <v>28</v>
      </c>
      <c r="I83" s="90">
        <v>6000</v>
      </c>
      <c r="J83" s="78"/>
      <c r="K83" s="78"/>
      <c r="L83" s="78"/>
      <c r="M83" s="78"/>
      <c r="N83" s="79"/>
      <c r="O83" s="78"/>
      <c r="P83" s="80"/>
      <c r="Q83" s="74">
        <f t="shared" si="4"/>
        <v>0</v>
      </c>
      <c r="R83" s="80"/>
      <c r="S83" s="74">
        <f t="shared" si="5"/>
        <v>0</v>
      </c>
      <c r="T83" s="74">
        <f t="shared" si="6"/>
        <v>0</v>
      </c>
      <c r="U83" s="74">
        <f t="shared" si="7"/>
        <v>0</v>
      </c>
      <c r="V83" s="78"/>
      <c r="W83" s="80"/>
      <c r="X83" s="80"/>
      <c r="Y83" s="80"/>
      <c r="Z83" s="78"/>
      <c r="AA83" s="78"/>
      <c r="AB83" s="78"/>
      <c r="AC83" s="78"/>
      <c r="AD83" s="78"/>
      <c r="AE83" s="78"/>
      <c r="AF83" s="78"/>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row>
    <row r="84" spans="1:80" s="62" customFormat="1" ht="52.5" customHeight="1" x14ac:dyDescent="0.2">
      <c r="A84" s="85">
        <v>73</v>
      </c>
      <c r="B84" s="90"/>
      <c r="C84" s="92" t="s">
        <v>392</v>
      </c>
      <c r="D84" s="90" t="s">
        <v>384</v>
      </c>
      <c r="E84" s="91" t="s">
        <v>518</v>
      </c>
      <c r="F84" s="113"/>
      <c r="G84" s="90" t="s">
        <v>264</v>
      </c>
      <c r="H84" s="90" t="s">
        <v>28</v>
      </c>
      <c r="I84" s="90">
        <v>350</v>
      </c>
      <c r="J84" s="78"/>
      <c r="K84" s="78"/>
      <c r="L84" s="78"/>
      <c r="M84" s="78"/>
      <c r="N84" s="79"/>
      <c r="O84" s="78"/>
      <c r="P84" s="80"/>
      <c r="Q84" s="74">
        <f t="shared" si="4"/>
        <v>0</v>
      </c>
      <c r="R84" s="80"/>
      <c r="S84" s="74">
        <f t="shared" si="5"/>
        <v>0</v>
      </c>
      <c r="T84" s="74">
        <f t="shared" si="6"/>
        <v>0</v>
      </c>
      <c r="U84" s="74">
        <f t="shared" si="7"/>
        <v>0</v>
      </c>
      <c r="V84" s="78"/>
      <c r="W84" s="80"/>
      <c r="X84" s="80"/>
      <c r="Y84" s="80"/>
      <c r="Z84" s="78"/>
      <c r="AA84" s="78"/>
      <c r="AB84" s="78"/>
      <c r="AC84" s="78"/>
      <c r="AD84" s="78"/>
      <c r="AE84" s="78"/>
      <c r="AF84" s="78"/>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row>
    <row r="85" spans="1:80" s="61" customFormat="1" ht="52.5" customHeight="1" x14ac:dyDescent="0.25">
      <c r="A85" s="85">
        <v>74</v>
      </c>
      <c r="B85" s="90" t="s">
        <v>31</v>
      </c>
      <c r="C85" s="92" t="s">
        <v>136</v>
      </c>
      <c r="D85" s="90" t="s">
        <v>393</v>
      </c>
      <c r="E85" s="91" t="s">
        <v>394</v>
      </c>
      <c r="F85" s="113"/>
      <c r="G85" s="90" t="s">
        <v>395</v>
      </c>
      <c r="H85" s="90" t="s">
        <v>225</v>
      </c>
      <c r="I85" s="90">
        <v>20</v>
      </c>
      <c r="J85" s="78"/>
      <c r="K85" s="78"/>
      <c r="L85" s="78"/>
      <c r="M85" s="78"/>
      <c r="N85" s="79"/>
      <c r="O85" s="78"/>
      <c r="P85" s="80"/>
      <c r="Q85" s="74">
        <f t="shared" si="4"/>
        <v>0</v>
      </c>
      <c r="R85" s="80"/>
      <c r="S85" s="74">
        <f t="shared" si="5"/>
        <v>0</v>
      </c>
      <c r="T85" s="74">
        <f t="shared" si="6"/>
        <v>0</v>
      </c>
      <c r="U85" s="74">
        <f t="shared" si="7"/>
        <v>0</v>
      </c>
      <c r="V85" s="78"/>
      <c r="W85" s="80"/>
      <c r="X85" s="80"/>
      <c r="Y85" s="80"/>
      <c r="Z85" s="78"/>
      <c r="AA85" s="78"/>
      <c r="AB85" s="78"/>
      <c r="AC85" s="78"/>
      <c r="AD85" s="78"/>
      <c r="AE85" s="78"/>
      <c r="AF85" s="78"/>
    </row>
    <row r="86" spans="1:80" s="61" customFormat="1" ht="52.5" customHeight="1" x14ac:dyDescent="0.25">
      <c r="A86" s="85">
        <v>75</v>
      </c>
      <c r="B86" s="85" t="s">
        <v>248</v>
      </c>
      <c r="C86" s="86" t="s">
        <v>396</v>
      </c>
      <c r="D86" s="85" t="s">
        <v>284</v>
      </c>
      <c r="E86" s="87" t="s">
        <v>397</v>
      </c>
      <c r="F86" s="112"/>
      <c r="G86" s="85" t="s">
        <v>395</v>
      </c>
      <c r="H86" s="85" t="s">
        <v>28</v>
      </c>
      <c r="I86" s="90">
        <v>5000</v>
      </c>
      <c r="J86" s="78"/>
      <c r="K86" s="78"/>
      <c r="L86" s="78"/>
      <c r="M86" s="78"/>
      <c r="N86" s="79"/>
      <c r="O86" s="78"/>
      <c r="P86" s="80"/>
      <c r="Q86" s="74">
        <f t="shared" si="4"/>
        <v>0</v>
      </c>
      <c r="R86" s="80"/>
      <c r="S86" s="74">
        <f t="shared" si="5"/>
        <v>0</v>
      </c>
      <c r="T86" s="74">
        <f t="shared" si="6"/>
        <v>0</v>
      </c>
      <c r="U86" s="74">
        <f t="shared" si="7"/>
        <v>0</v>
      </c>
      <c r="V86" s="78"/>
      <c r="W86" s="80"/>
      <c r="X86" s="80"/>
      <c r="Y86" s="80"/>
      <c r="Z86" s="78"/>
      <c r="AA86" s="78"/>
      <c r="AB86" s="78"/>
      <c r="AC86" s="78"/>
      <c r="AD86" s="78"/>
      <c r="AE86" s="78"/>
      <c r="AF86" s="78"/>
    </row>
    <row r="87" spans="1:80" s="61" customFormat="1" ht="52.5" customHeight="1" x14ac:dyDescent="0.25">
      <c r="A87" s="85">
        <v>76</v>
      </c>
      <c r="B87" s="85" t="s">
        <v>249</v>
      </c>
      <c r="C87" s="86" t="s">
        <v>398</v>
      </c>
      <c r="D87" s="85" t="s">
        <v>284</v>
      </c>
      <c r="E87" s="87" t="s">
        <v>399</v>
      </c>
      <c r="F87" s="112"/>
      <c r="G87" s="85" t="s">
        <v>395</v>
      </c>
      <c r="H87" s="85" t="s">
        <v>28</v>
      </c>
      <c r="I87" s="90">
        <v>9000</v>
      </c>
      <c r="J87" s="78"/>
      <c r="K87" s="78"/>
      <c r="L87" s="78"/>
      <c r="M87" s="78"/>
      <c r="N87" s="79"/>
      <c r="O87" s="78"/>
      <c r="P87" s="80"/>
      <c r="Q87" s="74">
        <f t="shared" si="4"/>
        <v>0</v>
      </c>
      <c r="R87" s="80"/>
      <c r="S87" s="74">
        <f t="shared" si="5"/>
        <v>0</v>
      </c>
      <c r="T87" s="74">
        <f t="shared" si="6"/>
        <v>0</v>
      </c>
      <c r="U87" s="74">
        <f t="shared" si="7"/>
        <v>0</v>
      </c>
      <c r="V87" s="78"/>
      <c r="W87" s="80"/>
      <c r="X87" s="80"/>
      <c r="Y87" s="80"/>
      <c r="Z87" s="78"/>
      <c r="AA87" s="78"/>
      <c r="AB87" s="78"/>
      <c r="AC87" s="78"/>
      <c r="AD87" s="78"/>
      <c r="AE87" s="78"/>
      <c r="AF87" s="78"/>
    </row>
    <row r="88" spans="1:80" s="61" customFormat="1" ht="52.5" customHeight="1" x14ac:dyDescent="0.25">
      <c r="A88" s="85">
        <v>77</v>
      </c>
      <c r="B88" s="85" t="s">
        <v>250</v>
      </c>
      <c r="C88" s="86" t="s">
        <v>258</v>
      </c>
      <c r="D88" s="85" t="s">
        <v>284</v>
      </c>
      <c r="E88" s="87" t="s">
        <v>400</v>
      </c>
      <c r="F88" s="112"/>
      <c r="G88" s="85" t="s">
        <v>395</v>
      </c>
      <c r="H88" s="85" t="s">
        <v>28</v>
      </c>
      <c r="I88" s="90">
        <v>12000</v>
      </c>
      <c r="J88" s="78"/>
      <c r="K88" s="78"/>
      <c r="L88" s="78"/>
      <c r="M88" s="78"/>
      <c r="N88" s="79"/>
      <c r="O88" s="78"/>
      <c r="P88" s="80"/>
      <c r="Q88" s="74">
        <f t="shared" si="4"/>
        <v>0</v>
      </c>
      <c r="R88" s="80"/>
      <c r="S88" s="74">
        <f t="shared" si="5"/>
        <v>0</v>
      </c>
      <c r="T88" s="74">
        <f t="shared" si="6"/>
        <v>0</v>
      </c>
      <c r="U88" s="74">
        <f t="shared" si="7"/>
        <v>0</v>
      </c>
      <c r="V88" s="78"/>
      <c r="W88" s="80"/>
      <c r="X88" s="80"/>
      <c r="Y88" s="80"/>
      <c r="Z88" s="78"/>
      <c r="AA88" s="78"/>
      <c r="AB88" s="78"/>
      <c r="AC88" s="78"/>
      <c r="AD88" s="78"/>
      <c r="AE88" s="78"/>
      <c r="AF88" s="78"/>
    </row>
    <row r="89" spans="1:80" s="61" customFormat="1" ht="52.5" customHeight="1" x14ac:dyDescent="0.25">
      <c r="A89" s="85">
        <v>78</v>
      </c>
      <c r="B89" s="85" t="s">
        <v>251</v>
      </c>
      <c r="C89" s="86" t="s">
        <v>259</v>
      </c>
      <c r="D89" s="85" t="s">
        <v>284</v>
      </c>
      <c r="E89" s="87" t="s">
        <v>401</v>
      </c>
      <c r="F89" s="112"/>
      <c r="G89" s="85" t="s">
        <v>395</v>
      </c>
      <c r="H89" s="85" t="s">
        <v>28</v>
      </c>
      <c r="I89" s="90">
        <v>10000</v>
      </c>
      <c r="J89" s="78"/>
      <c r="K89" s="78"/>
      <c r="L89" s="78"/>
      <c r="M89" s="78"/>
      <c r="N89" s="79"/>
      <c r="O89" s="78"/>
      <c r="P89" s="80"/>
      <c r="Q89" s="74">
        <f t="shared" si="4"/>
        <v>0</v>
      </c>
      <c r="R89" s="80"/>
      <c r="S89" s="74">
        <f t="shared" si="5"/>
        <v>0</v>
      </c>
      <c r="T89" s="74">
        <f t="shared" si="6"/>
        <v>0</v>
      </c>
      <c r="U89" s="74">
        <f t="shared" si="7"/>
        <v>0</v>
      </c>
      <c r="V89" s="78"/>
      <c r="W89" s="80"/>
      <c r="X89" s="80"/>
      <c r="Y89" s="80"/>
      <c r="Z89" s="78"/>
      <c r="AA89" s="78"/>
      <c r="AB89" s="78"/>
      <c r="AC89" s="78"/>
      <c r="AD89" s="78"/>
      <c r="AE89" s="78"/>
      <c r="AF89" s="78"/>
    </row>
    <row r="90" spans="1:80" s="61" customFormat="1" ht="52.5" customHeight="1" x14ac:dyDescent="0.25">
      <c r="A90" s="85">
        <v>79</v>
      </c>
      <c r="B90" s="85" t="s">
        <v>252</v>
      </c>
      <c r="C90" s="86" t="s">
        <v>260</v>
      </c>
      <c r="D90" s="85" t="s">
        <v>284</v>
      </c>
      <c r="E90" s="87" t="s">
        <v>402</v>
      </c>
      <c r="F90" s="112"/>
      <c r="G90" s="85" t="s">
        <v>395</v>
      </c>
      <c r="H90" s="85" t="s">
        <v>28</v>
      </c>
      <c r="I90" s="90">
        <v>3000</v>
      </c>
      <c r="J90" s="78"/>
      <c r="K90" s="78"/>
      <c r="L90" s="78"/>
      <c r="M90" s="78"/>
      <c r="N90" s="79"/>
      <c r="O90" s="78"/>
      <c r="P90" s="80"/>
      <c r="Q90" s="74">
        <f t="shared" si="4"/>
        <v>0</v>
      </c>
      <c r="R90" s="80"/>
      <c r="S90" s="74">
        <f t="shared" si="5"/>
        <v>0</v>
      </c>
      <c r="T90" s="74">
        <f t="shared" si="6"/>
        <v>0</v>
      </c>
      <c r="U90" s="74">
        <f t="shared" si="7"/>
        <v>0</v>
      </c>
      <c r="V90" s="78"/>
      <c r="W90" s="80"/>
      <c r="X90" s="80"/>
      <c r="Y90" s="80"/>
      <c r="Z90" s="78"/>
      <c r="AA90" s="78"/>
      <c r="AB90" s="78"/>
      <c r="AC90" s="78"/>
      <c r="AD90" s="78"/>
      <c r="AE90" s="78"/>
      <c r="AF90" s="78"/>
    </row>
    <row r="91" spans="1:80" s="62" customFormat="1" ht="52.5" customHeight="1" x14ac:dyDescent="0.25">
      <c r="A91" s="85">
        <v>80</v>
      </c>
      <c r="B91" s="90" t="s">
        <v>253</v>
      </c>
      <c r="C91" s="92" t="s">
        <v>261</v>
      </c>
      <c r="D91" s="90" t="s">
        <v>284</v>
      </c>
      <c r="E91" s="87" t="s">
        <v>403</v>
      </c>
      <c r="F91" s="112"/>
      <c r="G91" s="90" t="s">
        <v>395</v>
      </c>
      <c r="H91" s="90" t="s">
        <v>28</v>
      </c>
      <c r="I91" s="90">
        <v>10000</v>
      </c>
      <c r="J91" s="162"/>
      <c r="K91" s="162"/>
      <c r="L91" s="162"/>
      <c r="M91" s="162"/>
      <c r="N91" s="163"/>
      <c r="O91" s="162"/>
      <c r="P91" s="164"/>
      <c r="Q91" s="165">
        <f t="shared" si="4"/>
        <v>0</v>
      </c>
      <c r="R91" s="164"/>
      <c r="S91" s="165">
        <f t="shared" si="5"/>
        <v>0</v>
      </c>
      <c r="T91" s="165">
        <f t="shared" si="6"/>
        <v>0</v>
      </c>
      <c r="U91" s="165">
        <f t="shared" si="7"/>
        <v>0</v>
      </c>
      <c r="V91" s="162"/>
      <c r="W91" s="164"/>
      <c r="X91" s="164"/>
      <c r="Y91" s="164"/>
      <c r="Z91" s="162"/>
      <c r="AA91" s="162"/>
      <c r="AB91" s="162"/>
      <c r="AC91" s="162"/>
      <c r="AD91" s="162"/>
      <c r="AE91" s="162"/>
      <c r="AF91" s="162"/>
    </row>
    <row r="92" spans="1:80" s="61" customFormat="1" ht="52.5" customHeight="1" x14ac:dyDescent="0.25">
      <c r="A92" s="85">
        <v>81</v>
      </c>
      <c r="B92" s="97" t="s">
        <v>245</v>
      </c>
      <c r="C92" s="92" t="s">
        <v>255</v>
      </c>
      <c r="D92" s="85" t="s">
        <v>284</v>
      </c>
      <c r="E92" s="91" t="s">
        <v>404</v>
      </c>
      <c r="F92" s="113"/>
      <c r="G92" s="90" t="s">
        <v>405</v>
      </c>
      <c r="H92" s="90" t="s">
        <v>406</v>
      </c>
      <c r="I92" s="90">
        <v>200</v>
      </c>
      <c r="J92" s="78"/>
      <c r="K92" s="78"/>
      <c r="L92" s="78"/>
      <c r="M92" s="78"/>
      <c r="N92" s="79"/>
      <c r="O92" s="78"/>
      <c r="P92" s="80"/>
      <c r="Q92" s="74">
        <f t="shared" si="4"/>
        <v>0</v>
      </c>
      <c r="R92" s="80"/>
      <c r="S92" s="74">
        <f t="shared" si="5"/>
        <v>0</v>
      </c>
      <c r="T92" s="74">
        <f t="shared" si="6"/>
        <v>0</v>
      </c>
      <c r="U92" s="74">
        <f t="shared" si="7"/>
        <v>0</v>
      </c>
      <c r="V92" s="78"/>
      <c r="W92" s="80"/>
      <c r="X92" s="80"/>
      <c r="Y92" s="80"/>
      <c r="Z92" s="78"/>
      <c r="AA92" s="78"/>
      <c r="AB92" s="78"/>
      <c r="AC92" s="78"/>
      <c r="AD92" s="78"/>
      <c r="AE92" s="78"/>
      <c r="AF92" s="78"/>
    </row>
    <row r="93" spans="1:80" s="61" customFormat="1" ht="52.5" customHeight="1" x14ac:dyDescent="0.25">
      <c r="A93" s="85">
        <v>82</v>
      </c>
      <c r="B93" s="97" t="s">
        <v>246</v>
      </c>
      <c r="C93" s="92" t="s">
        <v>256</v>
      </c>
      <c r="D93" s="85" t="s">
        <v>284</v>
      </c>
      <c r="E93" s="91" t="s">
        <v>407</v>
      </c>
      <c r="F93" s="113"/>
      <c r="G93" s="90" t="s">
        <v>405</v>
      </c>
      <c r="H93" s="90" t="s">
        <v>406</v>
      </c>
      <c r="I93" s="90">
        <v>60</v>
      </c>
      <c r="J93" s="78"/>
      <c r="K93" s="78"/>
      <c r="L93" s="78"/>
      <c r="M93" s="78"/>
      <c r="N93" s="79"/>
      <c r="O93" s="78"/>
      <c r="P93" s="80"/>
      <c r="Q93" s="74">
        <f t="shared" si="4"/>
        <v>0</v>
      </c>
      <c r="R93" s="80"/>
      <c r="S93" s="74">
        <f t="shared" si="5"/>
        <v>0</v>
      </c>
      <c r="T93" s="74">
        <f t="shared" si="6"/>
        <v>0</v>
      </c>
      <c r="U93" s="74">
        <f t="shared" si="7"/>
        <v>0</v>
      </c>
      <c r="V93" s="78"/>
      <c r="W93" s="80"/>
      <c r="X93" s="80"/>
      <c r="Y93" s="80"/>
      <c r="Z93" s="78"/>
      <c r="AA93" s="78"/>
      <c r="AB93" s="78"/>
      <c r="AC93" s="78"/>
      <c r="AD93" s="78"/>
      <c r="AE93" s="78"/>
      <c r="AF93" s="78"/>
    </row>
    <row r="94" spans="1:80" s="61" customFormat="1" ht="52.5" customHeight="1" x14ac:dyDescent="0.25">
      <c r="A94" s="85">
        <v>83</v>
      </c>
      <c r="B94" s="85" t="s">
        <v>237</v>
      </c>
      <c r="C94" s="92" t="s">
        <v>408</v>
      </c>
      <c r="D94" s="90" t="s">
        <v>284</v>
      </c>
      <c r="E94" s="87" t="s">
        <v>409</v>
      </c>
      <c r="F94" s="112"/>
      <c r="G94" s="85" t="s">
        <v>244</v>
      </c>
      <c r="H94" s="85" t="s">
        <v>28</v>
      </c>
      <c r="I94" s="85">
        <v>700</v>
      </c>
      <c r="J94" s="78"/>
      <c r="K94" s="78"/>
      <c r="L94" s="78"/>
      <c r="M94" s="78"/>
      <c r="N94" s="79"/>
      <c r="O94" s="78"/>
      <c r="P94" s="80"/>
      <c r="Q94" s="74">
        <f t="shared" si="4"/>
        <v>0</v>
      </c>
      <c r="R94" s="80"/>
      <c r="S94" s="74">
        <f t="shared" si="5"/>
        <v>0</v>
      </c>
      <c r="T94" s="74">
        <f t="shared" si="6"/>
        <v>0</v>
      </c>
      <c r="U94" s="74">
        <f t="shared" si="7"/>
        <v>0</v>
      </c>
      <c r="V94" s="78"/>
      <c r="W94" s="80"/>
      <c r="X94" s="80"/>
      <c r="Y94" s="80"/>
      <c r="Z94" s="78"/>
      <c r="AA94" s="78"/>
      <c r="AB94" s="78"/>
      <c r="AC94" s="78"/>
      <c r="AD94" s="78"/>
      <c r="AE94" s="78"/>
      <c r="AF94" s="78"/>
    </row>
    <row r="95" spans="1:80" s="61" customFormat="1" ht="52.5" customHeight="1" x14ac:dyDescent="0.25">
      <c r="A95" s="85">
        <v>84</v>
      </c>
      <c r="B95" s="90" t="s">
        <v>238</v>
      </c>
      <c r="C95" s="92" t="s">
        <v>410</v>
      </c>
      <c r="D95" s="90" t="s">
        <v>411</v>
      </c>
      <c r="E95" s="87" t="s">
        <v>412</v>
      </c>
      <c r="F95" s="112"/>
      <c r="G95" s="90" t="s">
        <v>244</v>
      </c>
      <c r="H95" s="90" t="s">
        <v>225</v>
      </c>
      <c r="I95" s="90">
        <v>120</v>
      </c>
      <c r="J95" s="78"/>
      <c r="K95" s="78"/>
      <c r="L95" s="78"/>
      <c r="M95" s="78"/>
      <c r="N95" s="79"/>
      <c r="O95" s="78"/>
      <c r="P95" s="80"/>
      <c r="Q95" s="74">
        <f t="shared" si="4"/>
        <v>0</v>
      </c>
      <c r="R95" s="80"/>
      <c r="S95" s="74">
        <f t="shared" si="5"/>
        <v>0</v>
      </c>
      <c r="T95" s="74">
        <f t="shared" si="6"/>
        <v>0</v>
      </c>
      <c r="U95" s="74">
        <f t="shared" si="7"/>
        <v>0</v>
      </c>
      <c r="V95" s="78"/>
      <c r="W95" s="80"/>
      <c r="X95" s="80"/>
      <c r="Y95" s="80"/>
      <c r="Z95" s="78"/>
      <c r="AA95" s="78"/>
      <c r="AB95" s="78"/>
      <c r="AC95" s="78"/>
      <c r="AD95" s="78"/>
      <c r="AE95" s="78"/>
      <c r="AF95" s="78"/>
    </row>
    <row r="96" spans="1:80" s="61" customFormat="1" ht="52.5" customHeight="1" x14ac:dyDescent="0.25">
      <c r="A96" s="85">
        <v>85</v>
      </c>
      <c r="B96" s="85" t="s">
        <v>236</v>
      </c>
      <c r="C96" s="86" t="s">
        <v>413</v>
      </c>
      <c r="D96" s="85" t="s">
        <v>414</v>
      </c>
      <c r="E96" s="103" t="s">
        <v>415</v>
      </c>
      <c r="F96" s="123"/>
      <c r="G96" s="85" t="s">
        <v>244</v>
      </c>
      <c r="H96" s="85" t="s">
        <v>227</v>
      </c>
      <c r="I96" s="85">
        <v>400</v>
      </c>
      <c r="J96" s="78"/>
      <c r="K96" s="78"/>
      <c r="L96" s="78"/>
      <c r="M96" s="78"/>
      <c r="N96" s="79"/>
      <c r="O96" s="78"/>
      <c r="P96" s="80"/>
      <c r="Q96" s="74">
        <f t="shared" si="4"/>
        <v>0</v>
      </c>
      <c r="R96" s="80"/>
      <c r="S96" s="74">
        <f t="shared" si="5"/>
        <v>0</v>
      </c>
      <c r="T96" s="74">
        <f t="shared" si="6"/>
        <v>0</v>
      </c>
      <c r="U96" s="74">
        <f t="shared" si="7"/>
        <v>0</v>
      </c>
      <c r="V96" s="78"/>
      <c r="W96" s="80"/>
      <c r="X96" s="80"/>
      <c r="Y96" s="80"/>
      <c r="Z96" s="78"/>
      <c r="AA96" s="78"/>
      <c r="AB96" s="78"/>
      <c r="AC96" s="78"/>
      <c r="AD96" s="78"/>
      <c r="AE96" s="78"/>
      <c r="AF96" s="78"/>
    </row>
    <row r="97" spans="1:80" s="61" customFormat="1" ht="52.5" customHeight="1" x14ac:dyDescent="0.25">
      <c r="A97" s="85">
        <v>86</v>
      </c>
      <c r="B97" s="85" t="s">
        <v>240</v>
      </c>
      <c r="C97" s="86" t="s">
        <v>416</v>
      </c>
      <c r="D97" s="104" t="s">
        <v>417</v>
      </c>
      <c r="E97" s="87" t="s">
        <v>418</v>
      </c>
      <c r="F97" s="112"/>
      <c r="G97" s="104" t="s">
        <v>244</v>
      </c>
      <c r="H97" s="85" t="s">
        <v>225</v>
      </c>
      <c r="I97" s="90">
        <v>120</v>
      </c>
      <c r="J97" s="78"/>
      <c r="K97" s="78"/>
      <c r="L97" s="78"/>
      <c r="M97" s="78"/>
      <c r="N97" s="79"/>
      <c r="O97" s="78"/>
      <c r="P97" s="80"/>
      <c r="Q97" s="74">
        <f t="shared" si="4"/>
        <v>0</v>
      </c>
      <c r="R97" s="80"/>
      <c r="S97" s="74">
        <f t="shared" si="5"/>
        <v>0</v>
      </c>
      <c r="T97" s="74">
        <f t="shared" si="6"/>
        <v>0</v>
      </c>
      <c r="U97" s="74">
        <f t="shared" si="7"/>
        <v>0</v>
      </c>
      <c r="V97" s="78"/>
      <c r="W97" s="80"/>
      <c r="X97" s="80"/>
      <c r="Y97" s="80"/>
      <c r="Z97" s="78"/>
      <c r="AA97" s="78"/>
      <c r="AB97" s="78"/>
      <c r="AC97" s="78"/>
      <c r="AD97" s="78"/>
      <c r="AE97" s="78"/>
      <c r="AF97" s="78"/>
    </row>
    <row r="98" spans="1:80" s="61" customFormat="1" ht="52.5" customHeight="1" x14ac:dyDescent="0.25">
      <c r="A98" s="85">
        <v>87</v>
      </c>
      <c r="B98" s="85" t="s">
        <v>239</v>
      </c>
      <c r="C98" s="86" t="s">
        <v>243</v>
      </c>
      <c r="D98" s="85" t="s">
        <v>419</v>
      </c>
      <c r="E98" s="87" t="s">
        <v>420</v>
      </c>
      <c r="F98" s="112"/>
      <c r="G98" s="104" t="s">
        <v>244</v>
      </c>
      <c r="H98" s="85" t="s">
        <v>225</v>
      </c>
      <c r="I98" s="90">
        <v>144</v>
      </c>
      <c r="J98" s="78"/>
      <c r="K98" s="78"/>
      <c r="L98" s="78"/>
      <c r="M98" s="78"/>
      <c r="N98" s="79"/>
      <c r="O98" s="78"/>
      <c r="P98" s="80"/>
      <c r="Q98" s="74">
        <f t="shared" si="4"/>
        <v>0</v>
      </c>
      <c r="R98" s="80"/>
      <c r="S98" s="74">
        <f t="shared" si="5"/>
        <v>0</v>
      </c>
      <c r="T98" s="74">
        <f t="shared" si="6"/>
        <v>0</v>
      </c>
      <c r="U98" s="74">
        <f t="shared" si="7"/>
        <v>0</v>
      </c>
      <c r="V98" s="78"/>
      <c r="W98" s="80"/>
      <c r="X98" s="80"/>
      <c r="Y98" s="80"/>
      <c r="Z98" s="78"/>
      <c r="AA98" s="78"/>
      <c r="AB98" s="78"/>
      <c r="AC98" s="78"/>
      <c r="AD98" s="78"/>
      <c r="AE98" s="78"/>
      <c r="AF98" s="78"/>
    </row>
    <row r="99" spans="1:80" s="61" customFormat="1" ht="52.5" customHeight="1" x14ac:dyDescent="0.25">
      <c r="A99" s="85">
        <v>88</v>
      </c>
      <c r="B99" s="85" t="s">
        <v>233</v>
      </c>
      <c r="C99" s="86" t="s">
        <v>241</v>
      </c>
      <c r="D99" s="85" t="s">
        <v>421</v>
      </c>
      <c r="E99" s="87" t="s">
        <v>422</v>
      </c>
      <c r="F99" s="112"/>
      <c r="G99" s="85" t="s">
        <v>244</v>
      </c>
      <c r="H99" s="85" t="s">
        <v>225</v>
      </c>
      <c r="I99" s="85">
        <v>120</v>
      </c>
      <c r="J99" s="78"/>
      <c r="K99" s="78"/>
      <c r="L99" s="78"/>
      <c r="M99" s="78"/>
      <c r="N99" s="79"/>
      <c r="O99" s="78"/>
      <c r="P99" s="80"/>
      <c r="Q99" s="74">
        <f t="shared" si="4"/>
        <v>0</v>
      </c>
      <c r="R99" s="80"/>
      <c r="S99" s="74">
        <f t="shared" si="5"/>
        <v>0</v>
      </c>
      <c r="T99" s="74">
        <f t="shared" si="6"/>
        <v>0</v>
      </c>
      <c r="U99" s="74">
        <f t="shared" si="7"/>
        <v>0</v>
      </c>
      <c r="V99" s="78"/>
      <c r="W99" s="80"/>
      <c r="X99" s="80"/>
      <c r="Y99" s="80"/>
      <c r="Z99" s="78"/>
      <c r="AA99" s="78"/>
      <c r="AB99" s="78"/>
      <c r="AC99" s="78"/>
      <c r="AD99" s="78"/>
      <c r="AE99" s="78"/>
      <c r="AF99" s="78"/>
    </row>
    <row r="100" spans="1:80" s="61" customFormat="1" ht="52.5" customHeight="1" x14ac:dyDescent="0.25">
      <c r="A100" s="85">
        <v>89</v>
      </c>
      <c r="B100" s="85" t="s">
        <v>234</v>
      </c>
      <c r="C100" s="86" t="s">
        <v>242</v>
      </c>
      <c r="D100" s="85" t="s">
        <v>284</v>
      </c>
      <c r="E100" s="87" t="s">
        <v>423</v>
      </c>
      <c r="F100" s="112"/>
      <c r="G100" s="85" t="s">
        <v>244</v>
      </c>
      <c r="H100" s="85" t="s">
        <v>225</v>
      </c>
      <c r="I100" s="85">
        <v>400</v>
      </c>
      <c r="J100" s="78"/>
      <c r="K100" s="78"/>
      <c r="L100" s="78"/>
      <c r="M100" s="78"/>
      <c r="N100" s="79"/>
      <c r="O100" s="78"/>
      <c r="P100" s="80"/>
      <c r="Q100" s="74">
        <f t="shared" si="4"/>
        <v>0</v>
      </c>
      <c r="R100" s="80"/>
      <c r="S100" s="74">
        <f t="shared" si="5"/>
        <v>0</v>
      </c>
      <c r="T100" s="74">
        <f t="shared" si="6"/>
        <v>0</v>
      </c>
      <c r="U100" s="74">
        <f t="shared" si="7"/>
        <v>0</v>
      </c>
      <c r="V100" s="78"/>
      <c r="W100" s="80"/>
      <c r="X100" s="80"/>
      <c r="Y100" s="80"/>
      <c r="Z100" s="78"/>
      <c r="AA100" s="78"/>
      <c r="AB100" s="78"/>
      <c r="AC100" s="78"/>
      <c r="AD100" s="78"/>
      <c r="AE100" s="78"/>
      <c r="AF100" s="78"/>
    </row>
    <row r="101" spans="1:80" s="61" customFormat="1" ht="72.75" customHeight="1" x14ac:dyDescent="0.25">
      <c r="A101" s="85">
        <v>90</v>
      </c>
      <c r="B101" s="85" t="s">
        <v>235</v>
      </c>
      <c r="C101" s="86" t="s">
        <v>424</v>
      </c>
      <c r="D101" s="85" t="s">
        <v>284</v>
      </c>
      <c r="E101" s="91" t="s">
        <v>425</v>
      </c>
      <c r="F101" s="113"/>
      <c r="G101" s="85" t="s">
        <v>244</v>
      </c>
      <c r="H101" s="85" t="s">
        <v>225</v>
      </c>
      <c r="I101" s="85">
        <v>1600</v>
      </c>
      <c r="J101" s="78"/>
      <c r="K101" s="78"/>
      <c r="L101" s="78"/>
      <c r="M101" s="78"/>
      <c r="N101" s="79"/>
      <c r="O101" s="78"/>
      <c r="P101" s="80"/>
      <c r="Q101" s="74">
        <f t="shared" si="4"/>
        <v>0</v>
      </c>
      <c r="R101" s="80"/>
      <c r="S101" s="74">
        <f t="shared" si="5"/>
        <v>0</v>
      </c>
      <c r="T101" s="74">
        <f t="shared" si="6"/>
        <v>0</v>
      </c>
      <c r="U101" s="74">
        <f t="shared" si="7"/>
        <v>0</v>
      </c>
      <c r="V101" s="78"/>
      <c r="W101" s="80"/>
      <c r="X101" s="80"/>
      <c r="Y101" s="80"/>
      <c r="Z101" s="78"/>
      <c r="AA101" s="78"/>
      <c r="AB101" s="78"/>
      <c r="AC101" s="78"/>
      <c r="AD101" s="78"/>
      <c r="AE101" s="78"/>
      <c r="AF101" s="78"/>
    </row>
    <row r="102" spans="1:80" s="61" customFormat="1" ht="82.5" customHeight="1" x14ac:dyDescent="0.25">
      <c r="A102" s="85">
        <v>91</v>
      </c>
      <c r="B102" s="95" t="s">
        <v>37</v>
      </c>
      <c r="C102" s="86" t="s">
        <v>426</v>
      </c>
      <c r="D102" s="85" t="s">
        <v>427</v>
      </c>
      <c r="E102" s="105" t="s">
        <v>428</v>
      </c>
      <c r="F102" s="124"/>
      <c r="G102" s="85" t="s">
        <v>429</v>
      </c>
      <c r="H102" s="85" t="s">
        <v>28</v>
      </c>
      <c r="I102" s="90">
        <v>60</v>
      </c>
      <c r="J102" s="78"/>
      <c r="K102" s="78"/>
      <c r="L102" s="78"/>
      <c r="M102" s="78"/>
      <c r="N102" s="79"/>
      <c r="O102" s="78"/>
      <c r="P102" s="80"/>
      <c r="Q102" s="74">
        <f t="shared" si="4"/>
        <v>0</v>
      </c>
      <c r="R102" s="80"/>
      <c r="S102" s="74">
        <f t="shared" si="5"/>
        <v>0</v>
      </c>
      <c r="T102" s="74">
        <f t="shared" si="6"/>
        <v>0</v>
      </c>
      <c r="U102" s="74">
        <f t="shared" si="7"/>
        <v>0</v>
      </c>
      <c r="V102" s="78"/>
      <c r="W102" s="80"/>
      <c r="X102" s="80"/>
      <c r="Y102" s="80"/>
      <c r="Z102" s="78"/>
      <c r="AA102" s="78"/>
      <c r="AB102" s="78"/>
      <c r="AC102" s="78"/>
      <c r="AD102" s="78"/>
      <c r="AE102" s="78"/>
      <c r="AF102" s="78"/>
    </row>
    <row r="103" spans="1:80" s="61" customFormat="1" ht="52.5" customHeight="1" x14ac:dyDescent="0.25">
      <c r="A103" s="85">
        <v>92</v>
      </c>
      <c r="B103" s="95" t="s">
        <v>38</v>
      </c>
      <c r="C103" s="86" t="s">
        <v>141</v>
      </c>
      <c r="D103" s="85" t="s">
        <v>427</v>
      </c>
      <c r="E103" s="87" t="s">
        <v>430</v>
      </c>
      <c r="F103" s="112"/>
      <c r="G103" s="85" t="s">
        <v>429</v>
      </c>
      <c r="H103" s="85" t="s">
        <v>28</v>
      </c>
      <c r="I103" s="90">
        <v>60</v>
      </c>
      <c r="J103" s="78"/>
      <c r="K103" s="78"/>
      <c r="L103" s="78"/>
      <c r="M103" s="78"/>
      <c r="N103" s="79"/>
      <c r="O103" s="78"/>
      <c r="P103" s="80"/>
      <c r="Q103" s="74">
        <f t="shared" si="4"/>
        <v>0</v>
      </c>
      <c r="R103" s="80"/>
      <c r="S103" s="74">
        <f t="shared" si="5"/>
        <v>0</v>
      </c>
      <c r="T103" s="74">
        <f t="shared" si="6"/>
        <v>0</v>
      </c>
      <c r="U103" s="74">
        <f t="shared" si="7"/>
        <v>0</v>
      </c>
      <c r="V103" s="78"/>
      <c r="W103" s="80"/>
      <c r="X103" s="80"/>
      <c r="Y103" s="80"/>
      <c r="Z103" s="78"/>
      <c r="AA103" s="78"/>
      <c r="AB103" s="78"/>
      <c r="AC103" s="78"/>
      <c r="AD103" s="78"/>
      <c r="AE103" s="78"/>
      <c r="AF103" s="78"/>
    </row>
    <row r="104" spans="1:80" s="61" customFormat="1" ht="52.5" customHeight="1" x14ac:dyDescent="0.25">
      <c r="A104" s="85">
        <v>93</v>
      </c>
      <c r="B104" s="85" t="s">
        <v>45</v>
      </c>
      <c r="C104" s="86" t="s">
        <v>145</v>
      </c>
      <c r="D104" s="85" t="s">
        <v>284</v>
      </c>
      <c r="E104" s="87" t="s">
        <v>431</v>
      </c>
      <c r="F104" s="112"/>
      <c r="G104" s="85" t="s">
        <v>432</v>
      </c>
      <c r="H104" s="85" t="s">
        <v>28</v>
      </c>
      <c r="I104" s="90">
        <v>250</v>
      </c>
      <c r="J104" s="78"/>
      <c r="K104" s="78"/>
      <c r="L104" s="78"/>
      <c r="M104" s="78"/>
      <c r="N104" s="79"/>
      <c r="O104" s="78"/>
      <c r="P104" s="80"/>
      <c r="Q104" s="74">
        <f t="shared" si="4"/>
        <v>0</v>
      </c>
      <c r="R104" s="80"/>
      <c r="S104" s="74">
        <f t="shared" si="5"/>
        <v>0</v>
      </c>
      <c r="T104" s="74">
        <f t="shared" si="6"/>
        <v>0</v>
      </c>
      <c r="U104" s="74">
        <f t="shared" si="7"/>
        <v>0</v>
      </c>
      <c r="V104" s="78"/>
      <c r="W104" s="80"/>
      <c r="X104" s="80"/>
      <c r="Y104" s="80"/>
      <c r="Z104" s="78"/>
      <c r="AA104" s="78"/>
      <c r="AB104" s="78"/>
      <c r="AC104" s="78"/>
      <c r="AD104" s="78"/>
      <c r="AE104" s="78"/>
      <c r="AF104" s="78"/>
    </row>
    <row r="105" spans="1:80" s="61" customFormat="1" ht="52.5" customHeight="1" x14ac:dyDescent="0.25">
      <c r="A105" s="85">
        <v>94</v>
      </c>
      <c r="B105" s="85" t="s">
        <v>46</v>
      </c>
      <c r="C105" s="86" t="s">
        <v>146</v>
      </c>
      <c r="D105" s="85" t="s">
        <v>284</v>
      </c>
      <c r="E105" s="87" t="s">
        <v>433</v>
      </c>
      <c r="F105" s="112"/>
      <c r="G105" s="85" t="s">
        <v>432</v>
      </c>
      <c r="H105" s="85" t="s">
        <v>28</v>
      </c>
      <c r="I105" s="90">
        <v>100</v>
      </c>
      <c r="J105" s="78"/>
      <c r="K105" s="78"/>
      <c r="L105" s="78"/>
      <c r="M105" s="78"/>
      <c r="N105" s="79"/>
      <c r="O105" s="78"/>
      <c r="P105" s="80"/>
      <c r="Q105" s="74">
        <f t="shared" si="4"/>
        <v>0</v>
      </c>
      <c r="R105" s="80"/>
      <c r="S105" s="74">
        <f t="shared" si="5"/>
        <v>0</v>
      </c>
      <c r="T105" s="74">
        <f t="shared" si="6"/>
        <v>0</v>
      </c>
      <c r="U105" s="74">
        <f t="shared" si="7"/>
        <v>0</v>
      </c>
      <c r="V105" s="78"/>
      <c r="W105" s="80"/>
      <c r="X105" s="80"/>
      <c r="Y105" s="80"/>
      <c r="Z105" s="78"/>
      <c r="AA105" s="78"/>
      <c r="AB105" s="78"/>
      <c r="AC105" s="78"/>
      <c r="AD105" s="78"/>
      <c r="AE105" s="78"/>
      <c r="AF105" s="78"/>
    </row>
    <row r="106" spans="1:80" s="61" customFormat="1" ht="52.5" customHeight="1" x14ac:dyDescent="0.25">
      <c r="A106" s="85">
        <v>95</v>
      </c>
      <c r="B106" s="85" t="s">
        <v>47</v>
      </c>
      <c r="C106" s="86" t="s">
        <v>147</v>
      </c>
      <c r="D106" s="85" t="s">
        <v>284</v>
      </c>
      <c r="E106" s="87" t="s">
        <v>434</v>
      </c>
      <c r="F106" s="112"/>
      <c r="G106" s="85" t="s">
        <v>432</v>
      </c>
      <c r="H106" s="85" t="s">
        <v>28</v>
      </c>
      <c r="I106" s="90">
        <v>20</v>
      </c>
      <c r="J106" s="78"/>
      <c r="K106" s="78"/>
      <c r="L106" s="78"/>
      <c r="M106" s="78"/>
      <c r="N106" s="79"/>
      <c r="O106" s="78"/>
      <c r="P106" s="80"/>
      <c r="Q106" s="74">
        <f t="shared" si="4"/>
        <v>0</v>
      </c>
      <c r="R106" s="80"/>
      <c r="S106" s="74">
        <f t="shared" si="5"/>
        <v>0</v>
      </c>
      <c r="T106" s="74">
        <f t="shared" si="6"/>
        <v>0</v>
      </c>
      <c r="U106" s="74">
        <f t="shared" si="7"/>
        <v>0</v>
      </c>
      <c r="V106" s="78"/>
      <c r="W106" s="80"/>
      <c r="X106" s="80"/>
      <c r="Y106" s="80"/>
      <c r="Z106" s="78"/>
      <c r="AA106" s="78"/>
      <c r="AB106" s="78"/>
      <c r="AC106" s="78"/>
      <c r="AD106" s="78"/>
      <c r="AE106" s="78"/>
      <c r="AF106" s="78"/>
    </row>
    <row r="107" spans="1:80" s="61" customFormat="1" ht="77.25" customHeight="1" x14ac:dyDescent="0.25">
      <c r="A107" s="85">
        <v>96</v>
      </c>
      <c r="B107" s="90" t="s">
        <v>63</v>
      </c>
      <c r="C107" s="92" t="s">
        <v>435</v>
      </c>
      <c r="D107" s="90" t="s">
        <v>436</v>
      </c>
      <c r="E107" s="87" t="s">
        <v>437</v>
      </c>
      <c r="F107" s="112"/>
      <c r="G107" s="95" t="s">
        <v>438</v>
      </c>
      <c r="H107" s="90" t="s">
        <v>28</v>
      </c>
      <c r="I107" s="90">
        <v>100</v>
      </c>
      <c r="J107" s="78"/>
      <c r="K107" s="78"/>
      <c r="L107" s="78"/>
      <c r="M107" s="78"/>
      <c r="N107" s="79"/>
      <c r="O107" s="78"/>
      <c r="P107" s="80"/>
      <c r="Q107" s="74">
        <f t="shared" si="4"/>
        <v>0</v>
      </c>
      <c r="R107" s="80"/>
      <c r="S107" s="74">
        <f t="shared" si="5"/>
        <v>0</v>
      </c>
      <c r="T107" s="74">
        <f t="shared" si="6"/>
        <v>0</v>
      </c>
      <c r="U107" s="74">
        <f t="shared" si="7"/>
        <v>0</v>
      </c>
      <c r="V107" s="78"/>
      <c r="W107" s="80"/>
      <c r="X107" s="80"/>
      <c r="Y107" s="80"/>
      <c r="Z107" s="78"/>
      <c r="AA107" s="78"/>
      <c r="AB107" s="78"/>
      <c r="AC107" s="78"/>
      <c r="AD107" s="78"/>
      <c r="AE107" s="78"/>
      <c r="AF107" s="78"/>
    </row>
    <row r="108" spans="1:80" s="65" customFormat="1" ht="77.25" customHeight="1" x14ac:dyDescent="0.25">
      <c r="A108" s="85">
        <v>97</v>
      </c>
      <c r="B108" s="97" t="s">
        <v>64</v>
      </c>
      <c r="C108" s="106" t="s">
        <v>162</v>
      </c>
      <c r="D108" s="90" t="s">
        <v>436</v>
      </c>
      <c r="E108" s="87" t="s">
        <v>439</v>
      </c>
      <c r="F108" s="112"/>
      <c r="G108" s="95" t="s">
        <v>438</v>
      </c>
      <c r="H108" s="97" t="s">
        <v>28</v>
      </c>
      <c r="I108" s="97">
        <v>1000</v>
      </c>
      <c r="J108" s="78"/>
      <c r="K108" s="78"/>
      <c r="L108" s="78"/>
      <c r="M108" s="78"/>
      <c r="N108" s="79"/>
      <c r="O108" s="78"/>
      <c r="P108" s="80"/>
      <c r="Q108" s="74">
        <f t="shared" si="4"/>
        <v>0</v>
      </c>
      <c r="R108" s="80"/>
      <c r="S108" s="74">
        <f t="shared" si="5"/>
        <v>0</v>
      </c>
      <c r="T108" s="74">
        <f t="shared" si="6"/>
        <v>0</v>
      </c>
      <c r="U108" s="74">
        <f t="shared" si="7"/>
        <v>0</v>
      </c>
      <c r="V108" s="78"/>
      <c r="W108" s="80"/>
      <c r="X108" s="80"/>
      <c r="Y108" s="80"/>
      <c r="Z108" s="78"/>
      <c r="AA108" s="78"/>
      <c r="AB108" s="78"/>
      <c r="AC108" s="78"/>
      <c r="AD108" s="78"/>
      <c r="AE108" s="78"/>
      <c r="AF108" s="78"/>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c r="BN108" s="61"/>
      <c r="BO108" s="61"/>
      <c r="BP108" s="61"/>
      <c r="BQ108" s="61"/>
      <c r="BR108" s="61"/>
      <c r="BS108" s="61"/>
      <c r="BT108" s="61"/>
      <c r="BU108" s="61"/>
      <c r="BV108" s="61"/>
      <c r="BW108" s="61"/>
      <c r="BX108" s="61"/>
      <c r="BY108" s="61"/>
      <c r="BZ108" s="61"/>
      <c r="CA108" s="61"/>
      <c r="CB108" s="61"/>
    </row>
    <row r="109" spans="1:80" s="61" customFormat="1" ht="77.25" customHeight="1" x14ac:dyDescent="0.25">
      <c r="A109" s="85">
        <v>98</v>
      </c>
      <c r="B109" s="97" t="s">
        <v>65</v>
      </c>
      <c r="C109" s="106" t="s">
        <v>163</v>
      </c>
      <c r="D109" s="90" t="s">
        <v>436</v>
      </c>
      <c r="E109" s="87" t="s">
        <v>440</v>
      </c>
      <c r="F109" s="112"/>
      <c r="G109" s="95" t="s">
        <v>438</v>
      </c>
      <c r="H109" s="97" t="s">
        <v>28</v>
      </c>
      <c r="I109" s="97">
        <v>5000</v>
      </c>
      <c r="J109" s="78"/>
      <c r="K109" s="78"/>
      <c r="L109" s="78"/>
      <c r="M109" s="78"/>
      <c r="N109" s="79"/>
      <c r="O109" s="78"/>
      <c r="P109" s="80"/>
      <c r="Q109" s="74">
        <f t="shared" si="4"/>
        <v>0</v>
      </c>
      <c r="R109" s="80"/>
      <c r="S109" s="74">
        <f t="shared" si="5"/>
        <v>0</v>
      </c>
      <c r="T109" s="74">
        <f t="shared" si="6"/>
        <v>0</v>
      </c>
      <c r="U109" s="74">
        <f t="shared" si="7"/>
        <v>0</v>
      </c>
      <c r="V109" s="78"/>
      <c r="W109" s="80"/>
      <c r="X109" s="80"/>
      <c r="Y109" s="80"/>
      <c r="Z109" s="78"/>
      <c r="AA109" s="78"/>
      <c r="AB109" s="78"/>
      <c r="AC109" s="78"/>
      <c r="AD109" s="78"/>
      <c r="AE109" s="78"/>
      <c r="AF109" s="78"/>
    </row>
    <row r="110" spans="1:80" s="61" customFormat="1" ht="102" customHeight="1" x14ac:dyDescent="0.25">
      <c r="A110" s="85">
        <v>99</v>
      </c>
      <c r="B110" s="95" t="s">
        <v>67</v>
      </c>
      <c r="C110" s="86" t="s">
        <v>165</v>
      </c>
      <c r="D110" s="85" t="s">
        <v>441</v>
      </c>
      <c r="E110" s="87" t="s">
        <v>442</v>
      </c>
      <c r="F110" s="112"/>
      <c r="G110" s="95" t="s">
        <v>438</v>
      </c>
      <c r="H110" s="85" t="s">
        <v>28</v>
      </c>
      <c r="I110" s="90">
        <v>40</v>
      </c>
      <c r="J110" s="78"/>
      <c r="K110" s="78"/>
      <c r="L110" s="78"/>
      <c r="M110" s="78"/>
      <c r="N110" s="79"/>
      <c r="O110" s="78"/>
      <c r="P110" s="80"/>
      <c r="Q110" s="74">
        <f t="shared" si="4"/>
        <v>0</v>
      </c>
      <c r="R110" s="80"/>
      <c r="S110" s="74">
        <f t="shared" si="5"/>
        <v>0</v>
      </c>
      <c r="T110" s="74">
        <f t="shared" si="6"/>
        <v>0</v>
      </c>
      <c r="U110" s="74">
        <f t="shared" si="7"/>
        <v>0</v>
      </c>
      <c r="V110" s="78"/>
      <c r="W110" s="80"/>
      <c r="X110" s="80"/>
      <c r="Y110" s="80"/>
      <c r="Z110" s="78"/>
      <c r="AA110" s="78"/>
      <c r="AB110" s="78"/>
      <c r="AC110" s="78"/>
      <c r="AD110" s="78"/>
      <c r="AE110" s="78"/>
      <c r="AF110" s="78"/>
    </row>
    <row r="111" spans="1:80" s="61" customFormat="1" ht="82.5" customHeight="1" x14ac:dyDescent="0.25">
      <c r="A111" s="85">
        <v>100</v>
      </c>
      <c r="B111" s="107" t="s">
        <v>66</v>
      </c>
      <c r="C111" s="86" t="s">
        <v>164</v>
      </c>
      <c r="D111" s="85" t="s">
        <v>441</v>
      </c>
      <c r="E111" s="87" t="s">
        <v>443</v>
      </c>
      <c r="F111" s="112"/>
      <c r="G111" s="95" t="s">
        <v>438</v>
      </c>
      <c r="H111" s="85" t="s">
        <v>28</v>
      </c>
      <c r="I111" s="90">
        <v>30</v>
      </c>
      <c r="J111" s="78"/>
      <c r="K111" s="78"/>
      <c r="L111" s="78"/>
      <c r="M111" s="78"/>
      <c r="N111" s="79"/>
      <c r="O111" s="78"/>
      <c r="P111" s="80"/>
      <c r="Q111" s="74">
        <f t="shared" si="4"/>
        <v>0</v>
      </c>
      <c r="R111" s="80"/>
      <c r="S111" s="74">
        <f t="shared" si="5"/>
        <v>0</v>
      </c>
      <c r="T111" s="74">
        <f t="shared" si="6"/>
        <v>0</v>
      </c>
      <c r="U111" s="74">
        <f t="shared" si="7"/>
        <v>0</v>
      </c>
      <c r="V111" s="78"/>
      <c r="W111" s="80"/>
      <c r="X111" s="80"/>
      <c r="Y111" s="80"/>
      <c r="Z111" s="78"/>
      <c r="AA111" s="78"/>
      <c r="AB111" s="78"/>
      <c r="AC111" s="78"/>
      <c r="AD111" s="78"/>
      <c r="AE111" s="78"/>
      <c r="AF111" s="78"/>
    </row>
    <row r="112" spans="1:80" s="61" customFormat="1" ht="66" customHeight="1" x14ac:dyDescent="0.25">
      <c r="A112" s="85">
        <v>101</v>
      </c>
      <c r="B112" s="95" t="s">
        <v>68</v>
      </c>
      <c r="C112" s="86" t="s">
        <v>166</v>
      </c>
      <c r="D112" s="85" t="s">
        <v>441</v>
      </c>
      <c r="E112" s="87" t="s">
        <v>444</v>
      </c>
      <c r="F112" s="112"/>
      <c r="G112" s="95" t="s">
        <v>438</v>
      </c>
      <c r="H112" s="85" t="s">
        <v>28</v>
      </c>
      <c r="I112" s="90">
        <v>40</v>
      </c>
      <c r="J112" s="78"/>
      <c r="K112" s="78"/>
      <c r="L112" s="78"/>
      <c r="M112" s="78"/>
      <c r="N112" s="79"/>
      <c r="O112" s="78"/>
      <c r="P112" s="80"/>
      <c r="Q112" s="74">
        <f t="shared" si="4"/>
        <v>0</v>
      </c>
      <c r="R112" s="80"/>
      <c r="S112" s="74">
        <f t="shared" si="5"/>
        <v>0</v>
      </c>
      <c r="T112" s="74">
        <f t="shared" si="6"/>
        <v>0</v>
      </c>
      <c r="U112" s="74">
        <f t="shared" si="7"/>
        <v>0</v>
      </c>
      <c r="V112" s="78"/>
      <c r="W112" s="80"/>
      <c r="X112" s="80"/>
      <c r="Y112" s="80"/>
      <c r="Z112" s="78"/>
      <c r="AA112" s="78"/>
      <c r="AB112" s="78"/>
      <c r="AC112" s="78"/>
      <c r="AD112" s="78"/>
      <c r="AE112" s="78"/>
      <c r="AF112" s="78"/>
    </row>
    <row r="113" spans="1:80" s="61" customFormat="1" ht="66" customHeight="1" x14ac:dyDescent="0.25">
      <c r="A113" s="85">
        <v>102</v>
      </c>
      <c r="B113" s="95" t="s">
        <v>69</v>
      </c>
      <c r="C113" s="86" t="s">
        <v>167</v>
      </c>
      <c r="D113" s="85" t="s">
        <v>427</v>
      </c>
      <c r="E113" s="87" t="s">
        <v>445</v>
      </c>
      <c r="F113" s="112"/>
      <c r="G113" s="95" t="s">
        <v>438</v>
      </c>
      <c r="H113" s="85" t="s">
        <v>28</v>
      </c>
      <c r="I113" s="90">
        <v>100</v>
      </c>
      <c r="J113" s="78"/>
      <c r="K113" s="78"/>
      <c r="L113" s="78"/>
      <c r="M113" s="78"/>
      <c r="N113" s="79"/>
      <c r="O113" s="78"/>
      <c r="P113" s="80"/>
      <c r="Q113" s="74">
        <f t="shared" si="4"/>
        <v>0</v>
      </c>
      <c r="R113" s="80"/>
      <c r="S113" s="74">
        <f t="shared" si="5"/>
        <v>0</v>
      </c>
      <c r="T113" s="74">
        <f t="shared" si="6"/>
        <v>0</v>
      </c>
      <c r="U113" s="74">
        <f t="shared" si="7"/>
        <v>0</v>
      </c>
      <c r="V113" s="78"/>
      <c r="W113" s="80"/>
      <c r="X113" s="80"/>
      <c r="Y113" s="80"/>
      <c r="Z113" s="78"/>
      <c r="AA113" s="78"/>
      <c r="AB113" s="78"/>
      <c r="AC113" s="78"/>
      <c r="AD113" s="78"/>
      <c r="AE113" s="78"/>
      <c r="AF113" s="78"/>
    </row>
    <row r="114" spans="1:80" s="61" customFormat="1" ht="66" customHeight="1" x14ac:dyDescent="0.25">
      <c r="A114" s="85">
        <v>103</v>
      </c>
      <c r="B114" s="95" t="s">
        <v>446</v>
      </c>
      <c r="C114" s="86" t="s">
        <v>447</v>
      </c>
      <c r="D114" s="85" t="s">
        <v>441</v>
      </c>
      <c r="E114" s="87" t="s">
        <v>448</v>
      </c>
      <c r="F114" s="112"/>
      <c r="G114" s="95" t="s">
        <v>438</v>
      </c>
      <c r="H114" s="85" t="s">
        <v>28</v>
      </c>
      <c r="I114" s="90">
        <v>50</v>
      </c>
      <c r="J114" s="78"/>
      <c r="K114" s="78"/>
      <c r="L114" s="78"/>
      <c r="M114" s="78"/>
      <c r="N114" s="79"/>
      <c r="O114" s="78"/>
      <c r="P114" s="80"/>
      <c r="Q114" s="74">
        <f t="shared" si="4"/>
        <v>0</v>
      </c>
      <c r="R114" s="80"/>
      <c r="S114" s="74">
        <f t="shared" si="5"/>
        <v>0</v>
      </c>
      <c r="T114" s="74">
        <f t="shared" si="6"/>
        <v>0</v>
      </c>
      <c r="U114" s="74">
        <f t="shared" si="7"/>
        <v>0</v>
      </c>
      <c r="V114" s="78"/>
      <c r="W114" s="80"/>
      <c r="X114" s="80"/>
      <c r="Y114" s="80"/>
      <c r="Z114" s="78"/>
      <c r="AA114" s="78"/>
      <c r="AB114" s="78"/>
      <c r="AC114" s="78"/>
      <c r="AD114" s="78"/>
      <c r="AE114" s="78"/>
      <c r="AF114" s="78"/>
    </row>
    <row r="115" spans="1:80" s="61" customFormat="1" ht="66" customHeight="1" x14ac:dyDescent="0.25">
      <c r="A115" s="85">
        <v>104</v>
      </c>
      <c r="B115" s="85" t="s">
        <v>32</v>
      </c>
      <c r="C115" s="86" t="s">
        <v>137</v>
      </c>
      <c r="D115" s="85" t="s">
        <v>284</v>
      </c>
      <c r="E115" s="87" t="s">
        <v>449</v>
      </c>
      <c r="F115" s="112"/>
      <c r="G115" s="85" t="s">
        <v>29</v>
      </c>
      <c r="H115" s="85" t="s">
        <v>28</v>
      </c>
      <c r="I115" s="85">
        <v>30</v>
      </c>
      <c r="J115" s="78"/>
      <c r="K115" s="78"/>
      <c r="L115" s="78"/>
      <c r="M115" s="78"/>
      <c r="N115" s="79"/>
      <c r="O115" s="78"/>
      <c r="P115" s="80"/>
      <c r="Q115" s="74">
        <f t="shared" si="4"/>
        <v>0</v>
      </c>
      <c r="R115" s="80"/>
      <c r="S115" s="74">
        <f t="shared" si="5"/>
        <v>0</v>
      </c>
      <c r="T115" s="74">
        <f t="shared" si="6"/>
        <v>0</v>
      </c>
      <c r="U115" s="74">
        <f t="shared" si="7"/>
        <v>0</v>
      </c>
      <c r="V115" s="78"/>
      <c r="W115" s="80"/>
      <c r="X115" s="80"/>
      <c r="Y115" s="80"/>
      <c r="Z115" s="78"/>
      <c r="AA115" s="78"/>
      <c r="AB115" s="78"/>
      <c r="AC115" s="78"/>
      <c r="AD115" s="78"/>
      <c r="AE115" s="78"/>
      <c r="AF115" s="78"/>
    </row>
    <row r="116" spans="1:80" s="61" customFormat="1" ht="73.5" customHeight="1" x14ac:dyDescent="0.25">
      <c r="A116" s="85">
        <v>105</v>
      </c>
      <c r="B116" s="85" t="s">
        <v>81</v>
      </c>
      <c r="C116" s="86" t="s">
        <v>177</v>
      </c>
      <c r="D116" s="85" t="s">
        <v>450</v>
      </c>
      <c r="E116" s="91" t="s">
        <v>451</v>
      </c>
      <c r="F116" s="113"/>
      <c r="G116" s="85" t="s">
        <v>452</v>
      </c>
      <c r="H116" s="85" t="s">
        <v>28</v>
      </c>
      <c r="I116" s="90">
        <v>700</v>
      </c>
      <c r="J116" s="78"/>
      <c r="K116" s="78"/>
      <c r="L116" s="78"/>
      <c r="M116" s="78"/>
      <c r="N116" s="79"/>
      <c r="O116" s="78"/>
      <c r="P116" s="80"/>
      <c r="Q116" s="74">
        <f t="shared" si="4"/>
        <v>0</v>
      </c>
      <c r="R116" s="80"/>
      <c r="S116" s="74">
        <f t="shared" si="5"/>
        <v>0</v>
      </c>
      <c r="T116" s="74">
        <f t="shared" si="6"/>
        <v>0</v>
      </c>
      <c r="U116" s="74">
        <f t="shared" si="7"/>
        <v>0</v>
      </c>
      <c r="V116" s="78"/>
      <c r="W116" s="80"/>
      <c r="X116" s="80"/>
      <c r="Y116" s="80"/>
      <c r="Z116" s="78"/>
      <c r="AA116" s="78"/>
      <c r="AB116" s="78"/>
      <c r="AC116" s="78"/>
      <c r="AD116" s="78"/>
      <c r="AE116" s="78"/>
      <c r="AF116" s="78"/>
    </row>
    <row r="117" spans="1:80" s="61" customFormat="1" ht="73.5" customHeight="1" x14ac:dyDescent="0.25">
      <c r="A117" s="85">
        <v>106</v>
      </c>
      <c r="B117" s="85" t="s">
        <v>82</v>
      </c>
      <c r="C117" s="86" t="s">
        <v>178</v>
      </c>
      <c r="D117" s="85" t="s">
        <v>453</v>
      </c>
      <c r="E117" s="91" t="s">
        <v>454</v>
      </c>
      <c r="F117" s="113"/>
      <c r="G117" s="85" t="s">
        <v>452</v>
      </c>
      <c r="H117" s="85" t="s">
        <v>28</v>
      </c>
      <c r="I117" s="90">
        <v>400</v>
      </c>
      <c r="J117" s="78"/>
      <c r="K117" s="78"/>
      <c r="L117" s="78"/>
      <c r="M117" s="78"/>
      <c r="N117" s="79"/>
      <c r="O117" s="78"/>
      <c r="P117" s="80"/>
      <c r="Q117" s="74">
        <f t="shared" si="4"/>
        <v>0</v>
      </c>
      <c r="R117" s="80"/>
      <c r="S117" s="74">
        <f t="shared" si="5"/>
        <v>0</v>
      </c>
      <c r="T117" s="74">
        <f t="shared" si="6"/>
        <v>0</v>
      </c>
      <c r="U117" s="74">
        <f t="shared" si="7"/>
        <v>0</v>
      </c>
      <c r="V117" s="78"/>
      <c r="W117" s="80"/>
      <c r="X117" s="80"/>
      <c r="Y117" s="80"/>
      <c r="Z117" s="78"/>
      <c r="AA117" s="78"/>
      <c r="AB117" s="78"/>
      <c r="AC117" s="78"/>
      <c r="AD117" s="78"/>
      <c r="AE117" s="78"/>
      <c r="AF117" s="78"/>
    </row>
    <row r="118" spans="1:80" s="61" customFormat="1" ht="66" customHeight="1" x14ac:dyDescent="0.25">
      <c r="A118" s="85">
        <v>107</v>
      </c>
      <c r="B118" s="85" t="s">
        <v>83</v>
      </c>
      <c r="C118" s="86" t="s">
        <v>179</v>
      </c>
      <c r="D118" s="85" t="s">
        <v>455</v>
      </c>
      <c r="E118" s="91" t="s">
        <v>456</v>
      </c>
      <c r="F118" s="113"/>
      <c r="G118" s="85" t="s">
        <v>452</v>
      </c>
      <c r="H118" s="85" t="s">
        <v>28</v>
      </c>
      <c r="I118" s="90">
        <v>100</v>
      </c>
      <c r="J118" s="78"/>
      <c r="K118" s="78"/>
      <c r="L118" s="78"/>
      <c r="M118" s="78"/>
      <c r="N118" s="79"/>
      <c r="O118" s="78"/>
      <c r="P118" s="80"/>
      <c r="Q118" s="74">
        <f t="shared" si="4"/>
        <v>0</v>
      </c>
      <c r="R118" s="80"/>
      <c r="S118" s="74">
        <f t="shared" si="5"/>
        <v>0</v>
      </c>
      <c r="T118" s="74">
        <f t="shared" si="6"/>
        <v>0</v>
      </c>
      <c r="U118" s="74">
        <f t="shared" si="7"/>
        <v>0</v>
      </c>
      <c r="V118" s="78"/>
      <c r="W118" s="80"/>
      <c r="X118" s="80"/>
      <c r="Y118" s="80"/>
      <c r="Z118" s="78"/>
      <c r="AA118" s="78"/>
      <c r="AB118" s="78"/>
      <c r="AC118" s="78"/>
      <c r="AD118" s="78"/>
      <c r="AE118" s="78"/>
      <c r="AF118" s="78"/>
    </row>
    <row r="119" spans="1:80" s="61" customFormat="1" ht="66" customHeight="1" x14ac:dyDescent="0.25">
      <c r="A119" s="85">
        <v>108</v>
      </c>
      <c r="B119" s="85" t="s">
        <v>271</v>
      </c>
      <c r="C119" s="86" t="s">
        <v>272</v>
      </c>
      <c r="D119" s="85" t="s">
        <v>455</v>
      </c>
      <c r="E119" s="87" t="s">
        <v>457</v>
      </c>
      <c r="F119" s="112"/>
      <c r="G119" s="85" t="s">
        <v>452</v>
      </c>
      <c r="H119" s="85" t="s">
        <v>28</v>
      </c>
      <c r="I119" s="90">
        <v>700</v>
      </c>
      <c r="J119" s="78"/>
      <c r="K119" s="78"/>
      <c r="L119" s="78"/>
      <c r="M119" s="78"/>
      <c r="N119" s="79"/>
      <c r="O119" s="78"/>
      <c r="P119" s="80"/>
      <c r="Q119" s="74">
        <f t="shared" si="4"/>
        <v>0</v>
      </c>
      <c r="R119" s="80"/>
      <c r="S119" s="74">
        <f t="shared" si="5"/>
        <v>0</v>
      </c>
      <c r="T119" s="74">
        <f t="shared" si="6"/>
        <v>0</v>
      </c>
      <c r="U119" s="74">
        <f t="shared" si="7"/>
        <v>0</v>
      </c>
      <c r="V119" s="78"/>
      <c r="W119" s="80"/>
      <c r="X119" s="80"/>
      <c r="Y119" s="80"/>
      <c r="Z119" s="78"/>
      <c r="AA119" s="78"/>
      <c r="AB119" s="78"/>
      <c r="AC119" s="78"/>
      <c r="AD119" s="78"/>
      <c r="AE119" s="78"/>
      <c r="AF119" s="78"/>
    </row>
    <row r="120" spans="1:80" s="61" customFormat="1" ht="66" customHeight="1" x14ac:dyDescent="0.25">
      <c r="A120" s="85">
        <v>109</v>
      </c>
      <c r="B120" s="85" t="s">
        <v>273</v>
      </c>
      <c r="C120" s="86" t="s">
        <v>274</v>
      </c>
      <c r="D120" s="85" t="s">
        <v>455</v>
      </c>
      <c r="E120" s="87" t="s">
        <v>458</v>
      </c>
      <c r="F120" s="112"/>
      <c r="G120" s="85" t="s">
        <v>452</v>
      </c>
      <c r="H120" s="85" t="s">
        <v>28</v>
      </c>
      <c r="I120" s="90">
        <v>400</v>
      </c>
      <c r="J120" s="78"/>
      <c r="K120" s="78"/>
      <c r="L120" s="78"/>
      <c r="M120" s="78"/>
      <c r="N120" s="79"/>
      <c r="O120" s="78"/>
      <c r="P120" s="80"/>
      <c r="Q120" s="74">
        <f t="shared" si="4"/>
        <v>0</v>
      </c>
      <c r="R120" s="80"/>
      <c r="S120" s="74">
        <f t="shared" si="5"/>
        <v>0</v>
      </c>
      <c r="T120" s="74">
        <f t="shared" si="6"/>
        <v>0</v>
      </c>
      <c r="U120" s="74">
        <f t="shared" si="7"/>
        <v>0</v>
      </c>
      <c r="V120" s="78"/>
      <c r="W120" s="80"/>
      <c r="X120" s="80"/>
      <c r="Y120" s="80"/>
      <c r="Z120" s="78"/>
      <c r="AA120" s="78"/>
      <c r="AB120" s="78"/>
      <c r="AC120" s="78"/>
      <c r="AD120" s="78"/>
      <c r="AE120" s="78"/>
      <c r="AF120" s="78"/>
    </row>
    <row r="121" spans="1:80" s="66" customFormat="1" ht="66" customHeight="1" x14ac:dyDescent="0.25">
      <c r="A121" s="85">
        <v>110</v>
      </c>
      <c r="B121" s="85" t="s">
        <v>84</v>
      </c>
      <c r="C121" s="86" t="s">
        <v>180</v>
      </c>
      <c r="D121" s="85" t="s">
        <v>455</v>
      </c>
      <c r="E121" s="87" t="s">
        <v>459</v>
      </c>
      <c r="F121" s="112"/>
      <c r="G121" s="85" t="s">
        <v>452</v>
      </c>
      <c r="H121" s="85" t="s">
        <v>28</v>
      </c>
      <c r="I121" s="90">
        <v>200</v>
      </c>
      <c r="J121" s="78"/>
      <c r="K121" s="78"/>
      <c r="L121" s="78"/>
      <c r="M121" s="78"/>
      <c r="N121" s="79"/>
      <c r="O121" s="78"/>
      <c r="P121" s="80"/>
      <c r="Q121" s="74">
        <f t="shared" si="4"/>
        <v>0</v>
      </c>
      <c r="R121" s="80"/>
      <c r="S121" s="74">
        <f t="shared" si="5"/>
        <v>0</v>
      </c>
      <c r="T121" s="74">
        <f t="shared" si="6"/>
        <v>0</v>
      </c>
      <c r="U121" s="74">
        <f t="shared" si="7"/>
        <v>0</v>
      </c>
      <c r="V121" s="78"/>
      <c r="W121" s="80"/>
      <c r="X121" s="80"/>
      <c r="Y121" s="80"/>
      <c r="Z121" s="78"/>
      <c r="AA121" s="78"/>
      <c r="AB121" s="78"/>
      <c r="AC121" s="78"/>
      <c r="AD121" s="78"/>
      <c r="AE121" s="78"/>
      <c r="AF121" s="78"/>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1"/>
      <c r="BS121" s="61"/>
      <c r="BT121" s="61"/>
      <c r="BU121" s="61"/>
      <c r="BV121" s="61"/>
      <c r="BW121" s="61"/>
      <c r="BX121" s="61"/>
      <c r="BY121" s="61"/>
      <c r="BZ121" s="61"/>
      <c r="CA121" s="61"/>
      <c r="CB121" s="61"/>
    </row>
    <row r="122" spans="1:80" s="61" customFormat="1" ht="66" customHeight="1" x14ac:dyDescent="0.25">
      <c r="A122" s="85">
        <v>111</v>
      </c>
      <c r="B122" s="85" t="s">
        <v>85</v>
      </c>
      <c r="C122" s="86" t="s">
        <v>181</v>
      </c>
      <c r="D122" s="85" t="s">
        <v>455</v>
      </c>
      <c r="E122" s="87" t="s">
        <v>459</v>
      </c>
      <c r="F122" s="112"/>
      <c r="G122" s="85" t="s">
        <v>452</v>
      </c>
      <c r="H122" s="85" t="s">
        <v>28</v>
      </c>
      <c r="I122" s="90">
        <v>200</v>
      </c>
      <c r="J122" s="78"/>
      <c r="K122" s="78"/>
      <c r="L122" s="78"/>
      <c r="M122" s="78"/>
      <c r="N122" s="79"/>
      <c r="O122" s="78"/>
      <c r="P122" s="80"/>
      <c r="Q122" s="74">
        <f t="shared" si="4"/>
        <v>0</v>
      </c>
      <c r="R122" s="80"/>
      <c r="S122" s="74">
        <f t="shared" si="5"/>
        <v>0</v>
      </c>
      <c r="T122" s="74">
        <f t="shared" si="6"/>
        <v>0</v>
      </c>
      <c r="U122" s="74">
        <f t="shared" si="7"/>
        <v>0</v>
      </c>
      <c r="V122" s="78"/>
      <c r="W122" s="80"/>
      <c r="X122" s="80"/>
      <c r="Y122" s="80"/>
      <c r="Z122" s="78"/>
      <c r="AA122" s="78"/>
      <c r="AB122" s="78"/>
      <c r="AC122" s="78"/>
      <c r="AD122" s="78"/>
      <c r="AE122" s="78"/>
      <c r="AF122" s="78"/>
    </row>
    <row r="123" spans="1:80" s="61" customFormat="1" ht="66" customHeight="1" x14ac:dyDescent="0.25">
      <c r="A123" s="85">
        <v>112</v>
      </c>
      <c r="B123" s="85" t="s">
        <v>92</v>
      </c>
      <c r="C123" s="86" t="s">
        <v>188</v>
      </c>
      <c r="D123" s="85" t="s">
        <v>460</v>
      </c>
      <c r="E123" s="87" t="s">
        <v>461</v>
      </c>
      <c r="F123" s="112"/>
      <c r="G123" s="85" t="s">
        <v>462</v>
      </c>
      <c r="H123" s="85" t="s">
        <v>229</v>
      </c>
      <c r="I123" s="90">
        <v>400</v>
      </c>
      <c r="J123" s="78"/>
      <c r="K123" s="78"/>
      <c r="L123" s="78"/>
      <c r="M123" s="78"/>
      <c r="N123" s="79"/>
      <c r="O123" s="78"/>
      <c r="P123" s="80"/>
      <c r="Q123" s="74">
        <f t="shared" si="4"/>
        <v>0</v>
      </c>
      <c r="R123" s="80"/>
      <c r="S123" s="74">
        <f t="shared" si="5"/>
        <v>0</v>
      </c>
      <c r="T123" s="74">
        <f t="shared" si="6"/>
        <v>0</v>
      </c>
      <c r="U123" s="74">
        <f t="shared" si="7"/>
        <v>0</v>
      </c>
      <c r="V123" s="78"/>
      <c r="W123" s="80"/>
      <c r="X123" s="80"/>
      <c r="Y123" s="80"/>
      <c r="Z123" s="78"/>
      <c r="AA123" s="78"/>
      <c r="AB123" s="78"/>
      <c r="AC123" s="78"/>
      <c r="AD123" s="78"/>
      <c r="AE123" s="78"/>
      <c r="AF123" s="78"/>
    </row>
    <row r="124" spans="1:80" s="61" customFormat="1" ht="66" customHeight="1" x14ac:dyDescent="0.25">
      <c r="A124" s="85">
        <v>113</v>
      </c>
      <c r="B124" s="85" t="s">
        <v>93</v>
      </c>
      <c r="C124" s="86" t="s">
        <v>189</v>
      </c>
      <c r="D124" s="85" t="s">
        <v>463</v>
      </c>
      <c r="E124" s="87" t="s">
        <v>464</v>
      </c>
      <c r="F124" s="112"/>
      <c r="G124" s="85" t="s">
        <v>462</v>
      </c>
      <c r="H124" s="85" t="s">
        <v>229</v>
      </c>
      <c r="I124" s="90">
        <v>600</v>
      </c>
      <c r="J124" s="78"/>
      <c r="K124" s="78"/>
      <c r="L124" s="78"/>
      <c r="M124" s="78"/>
      <c r="N124" s="79"/>
      <c r="O124" s="78"/>
      <c r="P124" s="80"/>
      <c r="Q124" s="74">
        <f t="shared" si="4"/>
        <v>0</v>
      </c>
      <c r="R124" s="80"/>
      <c r="S124" s="74">
        <f t="shared" si="5"/>
        <v>0</v>
      </c>
      <c r="T124" s="74">
        <f t="shared" si="6"/>
        <v>0</v>
      </c>
      <c r="U124" s="74">
        <f t="shared" si="7"/>
        <v>0</v>
      </c>
      <c r="V124" s="78"/>
      <c r="W124" s="80"/>
      <c r="X124" s="80"/>
      <c r="Y124" s="80"/>
      <c r="Z124" s="78"/>
      <c r="AA124" s="78"/>
      <c r="AB124" s="78"/>
      <c r="AC124" s="78"/>
      <c r="AD124" s="78"/>
      <c r="AE124" s="78"/>
      <c r="AF124" s="78"/>
    </row>
    <row r="125" spans="1:80" s="64" customFormat="1" ht="66" customHeight="1" x14ac:dyDescent="0.25">
      <c r="A125" s="85">
        <v>114</v>
      </c>
      <c r="B125" s="85" t="s">
        <v>94</v>
      </c>
      <c r="C125" s="86" t="s">
        <v>190</v>
      </c>
      <c r="D125" s="85" t="s">
        <v>465</v>
      </c>
      <c r="E125" s="91" t="s">
        <v>466</v>
      </c>
      <c r="F125" s="113"/>
      <c r="G125" s="85" t="s">
        <v>462</v>
      </c>
      <c r="H125" s="85" t="s">
        <v>28</v>
      </c>
      <c r="I125" s="90">
        <v>40</v>
      </c>
      <c r="J125" s="78"/>
      <c r="K125" s="78"/>
      <c r="L125" s="78"/>
      <c r="M125" s="78"/>
      <c r="N125" s="79"/>
      <c r="O125" s="78"/>
      <c r="P125" s="80"/>
      <c r="Q125" s="74">
        <f t="shared" si="4"/>
        <v>0</v>
      </c>
      <c r="R125" s="80"/>
      <c r="S125" s="74">
        <f t="shared" si="5"/>
        <v>0</v>
      </c>
      <c r="T125" s="74">
        <f t="shared" si="6"/>
        <v>0</v>
      </c>
      <c r="U125" s="74">
        <f t="shared" si="7"/>
        <v>0</v>
      </c>
      <c r="V125" s="78"/>
      <c r="W125" s="80"/>
      <c r="X125" s="80"/>
      <c r="Y125" s="80"/>
      <c r="Z125" s="78"/>
      <c r="AA125" s="78"/>
      <c r="AB125" s="78"/>
      <c r="AC125" s="78"/>
      <c r="AD125" s="78"/>
      <c r="AE125" s="78"/>
      <c r="AF125" s="78"/>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c r="BF125" s="61"/>
      <c r="BG125" s="61"/>
      <c r="BH125" s="61"/>
      <c r="BI125" s="61"/>
      <c r="BJ125" s="61"/>
      <c r="BK125" s="61"/>
      <c r="BL125" s="61"/>
      <c r="BM125" s="61"/>
      <c r="BN125" s="61"/>
      <c r="BO125" s="61"/>
      <c r="BP125" s="61"/>
      <c r="BQ125" s="61"/>
      <c r="BR125" s="61"/>
      <c r="BS125" s="61"/>
      <c r="BT125" s="61"/>
      <c r="BU125" s="61"/>
      <c r="BV125" s="61"/>
      <c r="BW125" s="61"/>
      <c r="BX125" s="61"/>
      <c r="BY125" s="61"/>
      <c r="BZ125" s="61"/>
      <c r="CA125" s="61"/>
      <c r="CB125" s="61"/>
    </row>
    <row r="126" spans="1:80" s="61" customFormat="1" ht="66" customHeight="1" x14ac:dyDescent="0.25">
      <c r="A126" s="85">
        <v>115</v>
      </c>
      <c r="B126" s="85" t="s">
        <v>96</v>
      </c>
      <c r="C126" s="86" t="s">
        <v>467</v>
      </c>
      <c r="D126" s="85" t="s">
        <v>468</v>
      </c>
      <c r="E126" s="91" t="s">
        <v>469</v>
      </c>
      <c r="F126" s="113"/>
      <c r="G126" s="85" t="s">
        <v>462</v>
      </c>
      <c r="H126" s="85" t="s">
        <v>28</v>
      </c>
      <c r="I126" s="90">
        <v>30</v>
      </c>
      <c r="J126" s="78"/>
      <c r="K126" s="78"/>
      <c r="L126" s="78"/>
      <c r="M126" s="78"/>
      <c r="N126" s="79"/>
      <c r="O126" s="78"/>
      <c r="P126" s="80"/>
      <c r="Q126" s="74">
        <f t="shared" si="4"/>
        <v>0</v>
      </c>
      <c r="R126" s="80"/>
      <c r="S126" s="74">
        <f t="shared" si="5"/>
        <v>0</v>
      </c>
      <c r="T126" s="74">
        <f t="shared" si="6"/>
        <v>0</v>
      </c>
      <c r="U126" s="74">
        <f t="shared" si="7"/>
        <v>0</v>
      </c>
      <c r="V126" s="78"/>
      <c r="W126" s="80"/>
      <c r="X126" s="80"/>
      <c r="Y126" s="80"/>
      <c r="Z126" s="78"/>
      <c r="AA126" s="78"/>
      <c r="AB126" s="78"/>
      <c r="AC126" s="78"/>
      <c r="AD126" s="78"/>
      <c r="AE126" s="78"/>
      <c r="AF126" s="78"/>
    </row>
    <row r="127" spans="1:80" s="61" customFormat="1" ht="66" customHeight="1" x14ac:dyDescent="0.25">
      <c r="A127" s="85">
        <v>116</v>
      </c>
      <c r="B127" s="85" t="s">
        <v>95</v>
      </c>
      <c r="C127" s="86" t="s">
        <v>191</v>
      </c>
      <c r="D127" s="85" t="s">
        <v>470</v>
      </c>
      <c r="E127" s="91" t="s">
        <v>471</v>
      </c>
      <c r="F127" s="113"/>
      <c r="G127" s="85" t="s">
        <v>462</v>
      </c>
      <c r="H127" s="85" t="s">
        <v>229</v>
      </c>
      <c r="I127" s="90">
        <v>20</v>
      </c>
      <c r="J127" s="78"/>
      <c r="K127" s="78"/>
      <c r="L127" s="78"/>
      <c r="M127" s="78"/>
      <c r="N127" s="79"/>
      <c r="O127" s="78"/>
      <c r="P127" s="80"/>
      <c r="Q127" s="74">
        <f t="shared" si="4"/>
        <v>0</v>
      </c>
      <c r="R127" s="80"/>
      <c r="S127" s="74">
        <f t="shared" si="5"/>
        <v>0</v>
      </c>
      <c r="T127" s="74">
        <f t="shared" si="6"/>
        <v>0</v>
      </c>
      <c r="U127" s="74">
        <f t="shared" si="7"/>
        <v>0</v>
      </c>
      <c r="V127" s="78"/>
      <c r="W127" s="80"/>
      <c r="X127" s="80"/>
      <c r="Y127" s="80"/>
      <c r="Z127" s="78"/>
      <c r="AA127" s="78"/>
      <c r="AB127" s="78"/>
      <c r="AC127" s="78"/>
      <c r="AD127" s="78"/>
      <c r="AE127" s="78"/>
      <c r="AF127" s="78"/>
    </row>
    <row r="128" spans="1:80" s="61" customFormat="1" ht="66" customHeight="1" x14ac:dyDescent="0.25">
      <c r="A128" s="85">
        <v>117</v>
      </c>
      <c r="B128" s="85" t="s">
        <v>97</v>
      </c>
      <c r="C128" s="86" t="s">
        <v>192</v>
      </c>
      <c r="D128" s="85" t="s">
        <v>472</v>
      </c>
      <c r="E128" s="87" t="s">
        <v>473</v>
      </c>
      <c r="F128" s="112"/>
      <c r="G128" s="85" t="s">
        <v>462</v>
      </c>
      <c r="H128" s="85" t="s">
        <v>28</v>
      </c>
      <c r="I128" s="90">
        <v>60</v>
      </c>
      <c r="J128" s="78"/>
      <c r="K128" s="78"/>
      <c r="L128" s="78"/>
      <c r="M128" s="78"/>
      <c r="N128" s="79"/>
      <c r="O128" s="78"/>
      <c r="P128" s="80"/>
      <c r="Q128" s="74">
        <f t="shared" ref="Q128:Q144" si="8">+N128-(N128*P128)</f>
        <v>0</v>
      </c>
      <c r="R128" s="80"/>
      <c r="S128" s="74">
        <f t="shared" ref="S128:S144" si="9">+R128*Q128</f>
        <v>0</v>
      </c>
      <c r="T128" s="74">
        <f t="shared" ref="T128:T144" si="10">+S128+Q128</f>
        <v>0</v>
      </c>
      <c r="U128" s="74">
        <f t="shared" ref="U128:U144" si="11">+T128*I128</f>
        <v>0</v>
      </c>
      <c r="V128" s="78"/>
      <c r="W128" s="80"/>
      <c r="X128" s="80"/>
      <c r="Y128" s="80"/>
      <c r="Z128" s="78"/>
      <c r="AA128" s="78"/>
      <c r="AB128" s="78"/>
      <c r="AC128" s="78"/>
      <c r="AD128" s="78"/>
      <c r="AE128" s="78"/>
      <c r="AF128" s="78"/>
    </row>
    <row r="129" spans="1:80" s="61" customFormat="1" ht="66" customHeight="1" x14ac:dyDescent="0.25">
      <c r="A129" s="85">
        <v>118</v>
      </c>
      <c r="B129" s="85" t="s">
        <v>102</v>
      </c>
      <c r="C129" s="96" t="s">
        <v>197</v>
      </c>
      <c r="D129" s="85" t="s">
        <v>474</v>
      </c>
      <c r="E129" s="108" t="s">
        <v>475</v>
      </c>
      <c r="F129" s="125"/>
      <c r="G129" s="85" t="s">
        <v>476</v>
      </c>
      <c r="H129" s="85" t="s">
        <v>28</v>
      </c>
      <c r="I129" s="90">
        <v>80</v>
      </c>
      <c r="J129" s="78"/>
      <c r="K129" s="78"/>
      <c r="L129" s="78"/>
      <c r="M129" s="78"/>
      <c r="N129" s="79"/>
      <c r="O129" s="78"/>
      <c r="P129" s="80"/>
      <c r="Q129" s="74">
        <f t="shared" si="8"/>
        <v>0</v>
      </c>
      <c r="R129" s="80"/>
      <c r="S129" s="74">
        <f t="shared" si="9"/>
        <v>0</v>
      </c>
      <c r="T129" s="74">
        <f t="shared" si="10"/>
        <v>0</v>
      </c>
      <c r="U129" s="74">
        <f t="shared" si="11"/>
        <v>0</v>
      </c>
      <c r="V129" s="78"/>
      <c r="W129" s="80"/>
      <c r="X129" s="80"/>
      <c r="Y129" s="80"/>
      <c r="Z129" s="78"/>
      <c r="AA129" s="78"/>
      <c r="AB129" s="78"/>
      <c r="AC129" s="78"/>
      <c r="AD129" s="78"/>
      <c r="AE129" s="78"/>
      <c r="AF129" s="78"/>
    </row>
    <row r="130" spans="1:80" s="61" customFormat="1" ht="66" customHeight="1" x14ac:dyDescent="0.25">
      <c r="A130" s="85">
        <v>119</v>
      </c>
      <c r="B130" s="85" t="s">
        <v>103</v>
      </c>
      <c r="C130" s="86" t="s">
        <v>198</v>
      </c>
      <c r="D130" s="85" t="s">
        <v>474</v>
      </c>
      <c r="E130" s="108" t="s">
        <v>475</v>
      </c>
      <c r="F130" s="125"/>
      <c r="G130" s="85" t="s">
        <v>476</v>
      </c>
      <c r="H130" s="85" t="s">
        <v>28</v>
      </c>
      <c r="I130" s="90">
        <v>100</v>
      </c>
      <c r="J130" s="78"/>
      <c r="K130" s="78"/>
      <c r="L130" s="78"/>
      <c r="M130" s="78"/>
      <c r="N130" s="79"/>
      <c r="O130" s="78"/>
      <c r="P130" s="80"/>
      <c r="Q130" s="74">
        <f t="shared" si="8"/>
        <v>0</v>
      </c>
      <c r="R130" s="80"/>
      <c r="S130" s="74">
        <f t="shared" si="9"/>
        <v>0</v>
      </c>
      <c r="T130" s="74">
        <f t="shared" si="10"/>
        <v>0</v>
      </c>
      <c r="U130" s="74">
        <f t="shared" si="11"/>
        <v>0</v>
      </c>
      <c r="V130" s="78"/>
      <c r="W130" s="80"/>
      <c r="X130" s="80"/>
      <c r="Y130" s="80"/>
      <c r="Z130" s="78"/>
      <c r="AA130" s="78"/>
      <c r="AB130" s="78"/>
      <c r="AC130" s="78"/>
      <c r="AD130" s="78"/>
      <c r="AE130" s="78"/>
      <c r="AF130" s="78"/>
    </row>
    <row r="131" spans="1:80" s="61" customFormat="1" ht="66" customHeight="1" x14ac:dyDescent="0.25">
      <c r="A131" s="85">
        <v>120</v>
      </c>
      <c r="B131" s="85" t="s">
        <v>104</v>
      </c>
      <c r="C131" s="86" t="s">
        <v>199</v>
      </c>
      <c r="D131" s="85" t="s">
        <v>474</v>
      </c>
      <c r="E131" s="108" t="s">
        <v>475</v>
      </c>
      <c r="F131" s="125"/>
      <c r="G131" s="85" t="s">
        <v>476</v>
      </c>
      <c r="H131" s="85" t="s">
        <v>28</v>
      </c>
      <c r="I131" s="90">
        <v>100</v>
      </c>
      <c r="J131" s="78"/>
      <c r="K131" s="78"/>
      <c r="L131" s="78"/>
      <c r="M131" s="78"/>
      <c r="N131" s="79"/>
      <c r="O131" s="78"/>
      <c r="P131" s="80"/>
      <c r="Q131" s="74">
        <f t="shared" si="8"/>
        <v>0</v>
      </c>
      <c r="R131" s="80"/>
      <c r="S131" s="74">
        <f t="shared" si="9"/>
        <v>0</v>
      </c>
      <c r="T131" s="74">
        <f t="shared" si="10"/>
        <v>0</v>
      </c>
      <c r="U131" s="74">
        <f t="shared" si="11"/>
        <v>0</v>
      </c>
      <c r="V131" s="78"/>
      <c r="W131" s="80"/>
      <c r="X131" s="80"/>
      <c r="Y131" s="80"/>
      <c r="Z131" s="78"/>
      <c r="AA131" s="78"/>
      <c r="AB131" s="78"/>
      <c r="AC131" s="78"/>
      <c r="AD131" s="78"/>
      <c r="AE131" s="78"/>
      <c r="AF131" s="78"/>
    </row>
    <row r="132" spans="1:80" s="61" customFormat="1" ht="66" customHeight="1" x14ac:dyDescent="0.25">
      <c r="A132" s="85">
        <v>121</v>
      </c>
      <c r="B132" s="85" t="s">
        <v>105</v>
      </c>
      <c r="C132" s="86" t="s">
        <v>200</v>
      </c>
      <c r="D132" s="85" t="s">
        <v>474</v>
      </c>
      <c r="E132" s="108" t="s">
        <v>475</v>
      </c>
      <c r="F132" s="125"/>
      <c r="G132" s="85" t="s">
        <v>476</v>
      </c>
      <c r="H132" s="85" t="s">
        <v>28</v>
      </c>
      <c r="I132" s="90">
        <v>50</v>
      </c>
      <c r="J132" s="78"/>
      <c r="K132" s="78"/>
      <c r="L132" s="78"/>
      <c r="M132" s="78"/>
      <c r="N132" s="79"/>
      <c r="O132" s="78"/>
      <c r="P132" s="80"/>
      <c r="Q132" s="74">
        <f t="shared" si="8"/>
        <v>0</v>
      </c>
      <c r="R132" s="80"/>
      <c r="S132" s="74">
        <f t="shared" si="9"/>
        <v>0</v>
      </c>
      <c r="T132" s="74">
        <f t="shared" si="10"/>
        <v>0</v>
      </c>
      <c r="U132" s="74">
        <f t="shared" si="11"/>
        <v>0</v>
      </c>
      <c r="V132" s="78"/>
      <c r="W132" s="80"/>
      <c r="X132" s="80"/>
      <c r="Y132" s="80"/>
      <c r="Z132" s="78"/>
      <c r="AA132" s="78"/>
      <c r="AB132" s="78"/>
      <c r="AC132" s="78"/>
      <c r="AD132" s="78"/>
      <c r="AE132" s="78"/>
      <c r="AF132" s="78"/>
    </row>
    <row r="133" spans="1:80" s="61" customFormat="1" ht="66" customHeight="1" x14ac:dyDescent="0.25">
      <c r="A133" s="85">
        <v>122</v>
      </c>
      <c r="B133" s="85" t="s">
        <v>106</v>
      </c>
      <c r="C133" s="86" t="s">
        <v>201</v>
      </c>
      <c r="D133" s="85" t="s">
        <v>474</v>
      </c>
      <c r="E133" s="108" t="s">
        <v>475</v>
      </c>
      <c r="F133" s="125"/>
      <c r="G133" s="85" t="s">
        <v>476</v>
      </c>
      <c r="H133" s="85" t="s">
        <v>28</v>
      </c>
      <c r="I133" s="90">
        <v>80</v>
      </c>
      <c r="J133" s="78"/>
      <c r="K133" s="78"/>
      <c r="L133" s="78"/>
      <c r="M133" s="78"/>
      <c r="N133" s="79"/>
      <c r="O133" s="78"/>
      <c r="P133" s="80"/>
      <c r="Q133" s="74">
        <f t="shared" si="8"/>
        <v>0</v>
      </c>
      <c r="R133" s="80"/>
      <c r="S133" s="74">
        <f t="shared" si="9"/>
        <v>0</v>
      </c>
      <c r="T133" s="74">
        <f t="shared" si="10"/>
        <v>0</v>
      </c>
      <c r="U133" s="74">
        <f t="shared" si="11"/>
        <v>0</v>
      </c>
      <c r="V133" s="78"/>
      <c r="W133" s="80"/>
      <c r="X133" s="80"/>
      <c r="Y133" s="80"/>
      <c r="Z133" s="78"/>
      <c r="AA133" s="78"/>
      <c r="AB133" s="78"/>
      <c r="AC133" s="78"/>
      <c r="AD133" s="78"/>
      <c r="AE133" s="78"/>
      <c r="AF133" s="78"/>
    </row>
    <row r="134" spans="1:80" s="61" customFormat="1" ht="66" customHeight="1" x14ac:dyDescent="0.25">
      <c r="A134" s="85">
        <v>123</v>
      </c>
      <c r="B134" s="85" t="s">
        <v>107</v>
      </c>
      <c r="C134" s="86" t="s">
        <v>202</v>
      </c>
      <c r="D134" s="85" t="s">
        <v>477</v>
      </c>
      <c r="E134" s="91" t="s">
        <v>478</v>
      </c>
      <c r="F134" s="113"/>
      <c r="G134" s="85" t="s">
        <v>479</v>
      </c>
      <c r="H134" s="85" t="s">
        <v>479</v>
      </c>
      <c r="I134" s="90">
        <v>6000</v>
      </c>
      <c r="J134" s="78"/>
      <c r="K134" s="78"/>
      <c r="L134" s="78"/>
      <c r="M134" s="78"/>
      <c r="N134" s="79"/>
      <c r="O134" s="78"/>
      <c r="P134" s="80"/>
      <c r="Q134" s="74">
        <f t="shared" si="8"/>
        <v>0</v>
      </c>
      <c r="R134" s="80"/>
      <c r="S134" s="74">
        <f t="shared" si="9"/>
        <v>0</v>
      </c>
      <c r="T134" s="74">
        <f t="shared" si="10"/>
        <v>0</v>
      </c>
      <c r="U134" s="74">
        <f t="shared" si="11"/>
        <v>0</v>
      </c>
      <c r="V134" s="78"/>
      <c r="W134" s="80"/>
      <c r="X134" s="80"/>
      <c r="Y134" s="80"/>
      <c r="Z134" s="78"/>
      <c r="AA134" s="78"/>
      <c r="AB134" s="78"/>
      <c r="AC134" s="78"/>
      <c r="AD134" s="78"/>
      <c r="AE134" s="78"/>
      <c r="AF134" s="78"/>
    </row>
    <row r="135" spans="1:80" s="61" customFormat="1" ht="66" customHeight="1" x14ac:dyDescent="0.25">
      <c r="A135" s="85">
        <v>124</v>
      </c>
      <c r="B135" s="85" t="s">
        <v>108</v>
      </c>
      <c r="C135" s="86" t="s">
        <v>203</v>
      </c>
      <c r="D135" s="85" t="s">
        <v>480</v>
      </c>
      <c r="E135" s="87" t="s">
        <v>481</v>
      </c>
      <c r="F135" s="112"/>
      <c r="G135" s="85" t="s">
        <v>479</v>
      </c>
      <c r="H135" s="85" t="s">
        <v>479</v>
      </c>
      <c r="I135" s="90">
        <v>10</v>
      </c>
      <c r="J135" s="78"/>
      <c r="K135" s="78"/>
      <c r="L135" s="78"/>
      <c r="M135" s="78"/>
      <c r="N135" s="79"/>
      <c r="O135" s="78"/>
      <c r="P135" s="80"/>
      <c r="Q135" s="74">
        <f t="shared" si="8"/>
        <v>0</v>
      </c>
      <c r="R135" s="80"/>
      <c r="S135" s="74">
        <f t="shared" si="9"/>
        <v>0</v>
      </c>
      <c r="T135" s="74">
        <f t="shared" si="10"/>
        <v>0</v>
      </c>
      <c r="U135" s="74">
        <f t="shared" si="11"/>
        <v>0</v>
      </c>
      <c r="V135" s="78"/>
      <c r="W135" s="80"/>
      <c r="X135" s="80"/>
      <c r="Y135" s="80"/>
      <c r="Z135" s="78"/>
      <c r="AA135" s="78"/>
      <c r="AB135" s="78"/>
      <c r="AC135" s="78"/>
      <c r="AD135" s="78"/>
      <c r="AE135" s="78"/>
      <c r="AF135" s="78"/>
    </row>
    <row r="136" spans="1:80" s="61" customFormat="1" ht="66" customHeight="1" x14ac:dyDescent="0.25">
      <c r="A136" s="85">
        <v>125</v>
      </c>
      <c r="B136" s="95" t="s">
        <v>109</v>
      </c>
      <c r="C136" s="96" t="s">
        <v>204</v>
      </c>
      <c r="D136" s="95" t="s">
        <v>482</v>
      </c>
      <c r="E136" s="91" t="s">
        <v>483</v>
      </c>
      <c r="F136" s="113"/>
      <c r="G136" s="95" t="s">
        <v>479</v>
      </c>
      <c r="H136" s="95" t="s">
        <v>479</v>
      </c>
      <c r="I136" s="97">
        <v>10</v>
      </c>
      <c r="J136" s="78"/>
      <c r="K136" s="78"/>
      <c r="L136" s="78"/>
      <c r="M136" s="78"/>
      <c r="N136" s="79"/>
      <c r="O136" s="78"/>
      <c r="P136" s="80"/>
      <c r="Q136" s="74">
        <f t="shared" si="8"/>
        <v>0</v>
      </c>
      <c r="R136" s="80"/>
      <c r="S136" s="74">
        <f t="shared" si="9"/>
        <v>0</v>
      </c>
      <c r="T136" s="74">
        <f t="shared" si="10"/>
        <v>0</v>
      </c>
      <c r="U136" s="74">
        <f t="shared" si="11"/>
        <v>0</v>
      </c>
      <c r="V136" s="78"/>
      <c r="W136" s="80"/>
      <c r="X136" s="80"/>
      <c r="Y136" s="80"/>
      <c r="Z136" s="78"/>
      <c r="AA136" s="78"/>
      <c r="AB136" s="78"/>
      <c r="AC136" s="78"/>
      <c r="AD136" s="78"/>
      <c r="AE136" s="78"/>
      <c r="AF136" s="78"/>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5"/>
      <c r="BF136" s="65"/>
      <c r="BG136" s="65"/>
      <c r="BH136" s="65"/>
      <c r="BI136" s="65"/>
      <c r="BJ136" s="65"/>
      <c r="BK136" s="65"/>
      <c r="BL136" s="65"/>
      <c r="BM136" s="65"/>
      <c r="BN136" s="65"/>
      <c r="BO136" s="65"/>
      <c r="BP136" s="65"/>
      <c r="BQ136" s="65"/>
      <c r="BR136" s="65"/>
      <c r="BS136" s="65"/>
      <c r="BT136" s="65"/>
      <c r="BU136" s="65"/>
      <c r="BV136" s="65"/>
      <c r="BW136" s="65"/>
      <c r="BX136" s="65"/>
      <c r="BY136" s="65"/>
      <c r="BZ136" s="65"/>
      <c r="CA136" s="65"/>
      <c r="CB136" s="65"/>
    </row>
    <row r="137" spans="1:80" s="61" customFormat="1" ht="66" customHeight="1" x14ac:dyDescent="0.25">
      <c r="A137" s="85">
        <v>126</v>
      </c>
      <c r="B137" s="85" t="s">
        <v>110</v>
      </c>
      <c r="C137" s="86" t="s">
        <v>205</v>
      </c>
      <c r="D137" s="85" t="s">
        <v>484</v>
      </c>
      <c r="E137" s="87" t="s">
        <v>485</v>
      </c>
      <c r="F137" s="112"/>
      <c r="G137" s="95" t="s">
        <v>479</v>
      </c>
      <c r="H137" s="85" t="s">
        <v>479</v>
      </c>
      <c r="I137" s="90">
        <v>40</v>
      </c>
      <c r="J137" s="78"/>
      <c r="K137" s="78"/>
      <c r="L137" s="78"/>
      <c r="M137" s="78"/>
      <c r="N137" s="79"/>
      <c r="O137" s="78"/>
      <c r="P137" s="80"/>
      <c r="Q137" s="74">
        <f t="shared" si="8"/>
        <v>0</v>
      </c>
      <c r="R137" s="80"/>
      <c r="S137" s="74">
        <f t="shared" si="9"/>
        <v>0</v>
      </c>
      <c r="T137" s="74">
        <f t="shared" si="10"/>
        <v>0</v>
      </c>
      <c r="U137" s="74">
        <f t="shared" si="11"/>
        <v>0</v>
      </c>
      <c r="V137" s="78"/>
      <c r="W137" s="80"/>
      <c r="X137" s="80"/>
      <c r="Y137" s="80"/>
      <c r="Z137" s="78"/>
      <c r="AA137" s="78"/>
      <c r="AB137" s="78"/>
      <c r="AC137" s="78"/>
      <c r="AD137" s="78"/>
      <c r="AE137" s="78"/>
      <c r="AF137" s="78"/>
    </row>
    <row r="138" spans="1:80" s="61" customFormat="1" ht="52.5" customHeight="1" x14ac:dyDescent="0.25">
      <c r="A138" s="85">
        <v>127</v>
      </c>
      <c r="B138" s="85" t="s">
        <v>111</v>
      </c>
      <c r="C138" s="86" t="s">
        <v>206</v>
      </c>
      <c r="D138" s="85" t="s">
        <v>484</v>
      </c>
      <c r="E138" s="87" t="s">
        <v>486</v>
      </c>
      <c r="F138" s="112"/>
      <c r="G138" s="95" t="s">
        <v>479</v>
      </c>
      <c r="H138" s="85" t="s">
        <v>28</v>
      </c>
      <c r="I138" s="90">
        <v>200</v>
      </c>
      <c r="J138" s="78"/>
      <c r="K138" s="78"/>
      <c r="L138" s="78"/>
      <c r="M138" s="78"/>
      <c r="N138" s="79"/>
      <c r="O138" s="78"/>
      <c r="P138" s="80"/>
      <c r="Q138" s="74">
        <f t="shared" si="8"/>
        <v>0</v>
      </c>
      <c r="R138" s="80"/>
      <c r="S138" s="74">
        <f t="shared" si="9"/>
        <v>0</v>
      </c>
      <c r="T138" s="74">
        <f t="shared" si="10"/>
        <v>0</v>
      </c>
      <c r="U138" s="74">
        <f t="shared" si="11"/>
        <v>0</v>
      </c>
      <c r="V138" s="78"/>
      <c r="W138" s="80"/>
      <c r="X138" s="80"/>
      <c r="Y138" s="80"/>
      <c r="Z138" s="78"/>
      <c r="AA138" s="78"/>
      <c r="AB138" s="78"/>
      <c r="AC138" s="78"/>
      <c r="AD138" s="78"/>
      <c r="AE138" s="78"/>
      <c r="AF138" s="78"/>
    </row>
    <row r="139" spans="1:80" s="61" customFormat="1" ht="72" customHeight="1" x14ac:dyDescent="0.25">
      <c r="A139" s="85">
        <v>128</v>
      </c>
      <c r="B139" s="85" t="s">
        <v>128</v>
      </c>
      <c r="C139" s="86" t="s">
        <v>221</v>
      </c>
      <c r="D139" s="85" t="s">
        <v>487</v>
      </c>
      <c r="E139" s="87" t="s">
        <v>488</v>
      </c>
      <c r="F139" s="112"/>
      <c r="G139" s="85" t="s">
        <v>489</v>
      </c>
      <c r="H139" s="85" t="s">
        <v>28</v>
      </c>
      <c r="I139" s="90">
        <v>10</v>
      </c>
      <c r="J139" s="78"/>
      <c r="K139" s="78"/>
      <c r="L139" s="78"/>
      <c r="M139" s="78"/>
      <c r="N139" s="79"/>
      <c r="O139" s="78"/>
      <c r="P139" s="80"/>
      <c r="Q139" s="74">
        <f t="shared" si="8"/>
        <v>0</v>
      </c>
      <c r="R139" s="80"/>
      <c r="S139" s="74">
        <f t="shared" si="9"/>
        <v>0</v>
      </c>
      <c r="T139" s="74">
        <f t="shared" si="10"/>
        <v>0</v>
      </c>
      <c r="U139" s="74">
        <f t="shared" si="11"/>
        <v>0</v>
      </c>
      <c r="V139" s="78"/>
      <c r="W139" s="80"/>
      <c r="X139" s="80"/>
      <c r="Y139" s="80"/>
      <c r="Z139" s="78"/>
      <c r="AA139" s="78"/>
      <c r="AB139" s="78"/>
      <c r="AC139" s="78"/>
      <c r="AD139" s="78"/>
      <c r="AE139" s="78"/>
      <c r="AF139" s="78"/>
    </row>
    <row r="140" spans="1:80" ht="72" customHeight="1" x14ac:dyDescent="0.2">
      <c r="A140" s="85">
        <v>129</v>
      </c>
      <c r="B140" s="85" t="s">
        <v>129</v>
      </c>
      <c r="C140" s="86" t="s">
        <v>490</v>
      </c>
      <c r="D140" s="85" t="s">
        <v>491</v>
      </c>
      <c r="E140" s="87" t="s">
        <v>492</v>
      </c>
      <c r="F140" s="112"/>
      <c r="G140" s="85" t="s">
        <v>489</v>
      </c>
      <c r="H140" s="85" t="s">
        <v>28</v>
      </c>
      <c r="I140" s="90">
        <v>2</v>
      </c>
      <c r="J140" s="78"/>
      <c r="K140" s="78"/>
      <c r="L140" s="78"/>
      <c r="M140" s="78"/>
      <c r="N140" s="79"/>
      <c r="O140" s="78"/>
      <c r="P140" s="80"/>
      <c r="Q140" s="74">
        <f t="shared" si="8"/>
        <v>0</v>
      </c>
      <c r="R140" s="80"/>
      <c r="S140" s="74">
        <f t="shared" si="9"/>
        <v>0</v>
      </c>
      <c r="T140" s="74">
        <f t="shared" si="10"/>
        <v>0</v>
      </c>
      <c r="U140" s="74">
        <f t="shared" si="11"/>
        <v>0</v>
      </c>
      <c r="V140" s="78"/>
      <c r="W140" s="80"/>
      <c r="X140" s="80"/>
      <c r="Y140" s="80"/>
      <c r="Z140" s="78"/>
      <c r="AA140" s="78"/>
      <c r="AB140" s="78"/>
      <c r="AC140" s="78"/>
      <c r="AD140" s="78"/>
      <c r="AE140" s="78"/>
      <c r="AF140" s="78"/>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c r="BN140" s="61"/>
      <c r="BO140" s="61"/>
      <c r="BP140" s="61"/>
      <c r="BQ140" s="61"/>
      <c r="BR140" s="61"/>
      <c r="BS140" s="61"/>
      <c r="BT140" s="61"/>
      <c r="BU140" s="61"/>
      <c r="BV140" s="61"/>
      <c r="BW140" s="61"/>
      <c r="BX140" s="61"/>
      <c r="BY140" s="61"/>
      <c r="BZ140" s="61"/>
      <c r="CA140" s="61"/>
      <c r="CB140" s="61"/>
    </row>
    <row r="141" spans="1:80" ht="72" customHeight="1" x14ac:dyDescent="0.2">
      <c r="A141" s="85">
        <v>130</v>
      </c>
      <c r="B141" s="85" t="s">
        <v>130</v>
      </c>
      <c r="C141" s="86" t="s">
        <v>222</v>
      </c>
      <c r="D141" s="85" t="s">
        <v>487</v>
      </c>
      <c r="E141" s="91" t="s">
        <v>493</v>
      </c>
      <c r="F141" s="113"/>
      <c r="G141" s="85" t="s">
        <v>489</v>
      </c>
      <c r="H141" s="85" t="s">
        <v>28</v>
      </c>
      <c r="I141" s="90">
        <v>2</v>
      </c>
      <c r="J141" s="78"/>
      <c r="K141" s="78"/>
      <c r="L141" s="78"/>
      <c r="M141" s="78"/>
      <c r="N141" s="79"/>
      <c r="O141" s="78"/>
      <c r="P141" s="80"/>
      <c r="Q141" s="74">
        <f t="shared" si="8"/>
        <v>0</v>
      </c>
      <c r="R141" s="80"/>
      <c r="S141" s="74">
        <f t="shared" si="9"/>
        <v>0</v>
      </c>
      <c r="T141" s="74">
        <f t="shared" si="10"/>
        <v>0</v>
      </c>
      <c r="U141" s="74">
        <f t="shared" si="11"/>
        <v>0</v>
      </c>
      <c r="V141" s="78"/>
      <c r="W141" s="80"/>
      <c r="X141" s="80"/>
      <c r="Y141" s="80"/>
      <c r="Z141" s="78"/>
      <c r="AA141" s="78"/>
      <c r="AB141" s="78"/>
      <c r="AC141" s="78"/>
      <c r="AD141" s="78"/>
      <c r="AE141" s="78"/>
      <c r="AF141" s="78"/>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61"/>
      <c r="BT141" s="61"/>
      <c r="BU141" s="61"/>
      <c r="BV141" s="61"/>
      <c r="BW141" s="61"/>
      <c r="BX141" s="61"/>
      <c r="BY141" s="61"/>
      <c r="BZ141" s="61"/>
      <c r="CA141" s="61"/>
      <c r="CB141" s="61"/>
    </row>
    <row r="142" spans="1:80" ht="67.5" customHeight="1" x14ac:dyDescent="0.2">
      <c r="A142" s="85">
        <v>131</v>
      </c>
      <c r="B142" s="85" t="s">
        <v>131</v>
      </c>
      <c r="C142" s="86" t="s">
        <v>223</v>
      </c>
      <c r="D142" s="85" t="s">
        <v>487</v>
      </c>
      <c r="E142" s="91" t="s">
        <v>494</v>
      </c>
      <c r="F142" s="113"/>
      <c r="G142" s="85" t="s">
        <v>489</v>
      </c>
      <c r="H142" s="85" t="s">
        <v>28</v>
      </c>
      <c r="I142" s="90">
        <v>10</v>
      </c>
      <c r="J142" s="78"/>
      <c r="K142" s="78"/>
      <c r="L142" s="78"/>
      <c r="M142" s="78"/>
      <c r="N142" s="79"/>
      <c r="O142" s="78"/>
      <c r="P142" s="80"/>
      <c r="Q142" s="74">
        <f t="shared" si="8"/>
        <v>0</v>
      </c>
      <c r="R142" s="80"/>
      <c r="S142" s="74">
        <f t="shared" si="9"/>
        <v>0</v>
      </c>
      <c r="T142" s="74">
        <f t="shared" si="10"/>
        <v>0</v>
      </c>
      <c r="U142" s="74">
        <f t="shared" si="11"/>
        <v>0</v>
      </c>
      <c r="V142" s="78"/>
      <c r="W142" s="80"/>
      <c r="X142" s="80"/>
      <c r="Y142" s="80"/>
      <c r="Z142" s="78"/>
      <c r="AA142" s="78"/>
      <c r="AB142" s="78"/>
      <c r="AC142" s="78"/>
      <c r="AD142" s="78"/>
      <c r="AE142" s="78"/>
      <c r="AF142" s="78"/>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c r="BN142" s="61"/>
      <c r="BO142" s="61"/>
      <c r="BP142" s="61"/>
      <c r="BQ142" s="61"/>
      <c r="BR142" s="61"/>
      <c r="BS142" s="61"/>
      <c r="BT142" s="61"/>
      <c r="BU142" s="61"/>
      <c r="BV142" s="61"/>
      <c r="BW142" s="61"/>
      <c r="BX142" s="61"/>
      <c r="BY142" s="61"/>
      <c r="BZ142" s="61"/>
      <c r="CA142" s="61"/>
      <c r="CB142" s="61"/>
    </row>
    <row r="143" spans="1:80" ht="52.5" customHeight="1" x14ac:dyDescent="0.2">
      <c r="A143" s="85">
        <v>132</v>
      </c>
      <c r="B143" s="85" t="s">
        <v>269</v>
      </c>
      <c r="C143" s="86" t="s">
        <v>270</v>
      </c>
      <c r="D143" s="85" t="s">
        <v>487</v>
      </c>
      <c r="E143" s="91" t="s">
        <v>495</v>
      </c>
      <c r="F143" s="113"/>
      <c r="G143" s="85" t="s">
        <v>489</v>
      </c>
      <c r="H143" s="85" t="s">
        <v>28</v>
      </c>
      <c r="I143" s="90">
        <v>15</v>
      </c>
      <c r="J143" s="78"/>
      <c r="K143" s="78"/>
      <c r="L143" s="78"/>
      <c r="M143" s="78"/>
      <c r="N143" s="79"/>
      <c r="O143" s="78"/>
      <c r="P143" s="80"/>
      <c r="Q143" s="74">
        <f t="shared" si="8"/>
        <v>0</v>
      </c>
      <c r="R143" s="80"/>
      <c r="S143" s="74">
        <f t="shared" si="9"/>
        <v>0</v>
      </c>
      <c r="T143" s="74">
        <f t="shared" si="10"/>
        <v>0</v>
      </c>
      <c r="U143" s="74">
        <f t="shared" si="11"/>
        <v>0</v>
      </c>
      <c r="V143" s="78"/>
      <c r="W143" s="80"/>
      <c r="X143" s="80"/>
      <c r="Y143" s="80"/>
      <c r="Z143" s="78"/>
      <c r="AA143" s="78"/>
      <c r="AB143" s="78"/>
      <c r="AC143" s="78"/>
      <c r="AD143" s="78"/>
      <c r="AE143" s="78"/>
      <c r="AF143" s="78"/>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1"/>
      <c r="BM143" s="61"/>
      <c r="BN143" s="61"/>
      <c r="BO143" s="61"/>
      <c r="BP143" s="61"/>
      <c r="BQ143" s="61"/>
      <c r="BR143" s="61"/>
      <c r="BS143" s="61"/>
      <c r="BT143" s="61"/>
      <c r="BU143" s="61"/>
      <c r="BV143" s="61"/>
      <c r="BW143" s="61"/>
      <c r="BX143" s="61"/>
      <c r="BY143" s="61"/>
      <c r="BZ143" s="61"/>
      <c r="CA143" s="61"/>
      <c r="CB143" s="61"/>
    </row>
    <row r="144" spans="1:80" ht="72.75" customHeight="1" x14ac:dyDescent="0.2">
      <c r="A144" s="85">
        <v>133</v>
      </c>
      <c r="B144" s="85" t="s">
        <v>132</v>
      </c>
      <c r="C144" s="86" t="s">
        <v>496</v>
      </c>
      <c r="D144" s="85" t="s">
        <v>489</v>
      </c>
      <c r="E144" s="87" t="s">
        <v>497</v>
      </c>
      <c r="F144" s="112"/>
      <c r="G144" s="85" t="s">
        <v>489</v>
      </c>
      <c r="H144" s="85" t="s">
        <v>28</v>
      </c>
      <c r="I144" s="90">
        <v>4</v>
      </c>
      <c r="J144" s="78"/>
      <c r="K144" s="78"/>
      <c r="L144" s="78"/>
      <c r="M144" s="78"/>
      <c r="N144" s="79"/>
      <c r="O144" s="78"/>
      <c r="P144" s="80"/>
      <c r="Q144" s="74">
        <f t="shared" si="8"/>
        <v>0</v>
      </c>
      <c r="R144" s="80"/>
      <c r="S144" s="74">
        <f t="shared" si="9"/>
        <v>0</v>
      </c>
      <c r="T144" s="74">
        <f t="shared" si="10"/>
        <v>0</v>
      </c>
      <c r="U144" s="74">
        <f t="shared" si="11"/>
        <v>0</v>
      </c>
      <c r="V144" s="78"/>
      <c r="W144" s="80"/>
      <c r="X144" s="80"/>
      <c r="Y144" s="80"/>
      <c r="Z144" s="78"/>
      <c r="AA144" s="78"/>
      <c r="AB144" s="78"/>
      <c r="AC144" s="78"/>
      <c r="AD144" s="78"/>
      <c r="AE144" s="78"/>
      <c r="AF144" s="78"/>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c r="BM144" s="61"/>
      <c r="BN144" s="61"/>
      <c r="BO144" s="61"/>
      <c r="BP144" s="61"/>
      <c r="BQ144" s="61"/>
      <c r="BR144" s="61"/>
      <c r="BS144" s="61"/>
      <c r="BT144" s="61"/>
      <c r="BU144" s="61"/>
      <c r="BV144" s="61"/>
      <c r="BW144" s="61"/>
      <c r="BX144" s="61"/>
      <c r="BY144" s="61"/>
      <c r="BZ144" s="61"/>
      <c r="CA144" s="61"/>
      <c r="CB144" s="61"/>
    </row>
  </sheetData>
  <sheetProtection algorithmName="SHA-512" hashValue="W//je3d/K3nd3JO/8iM6+tDZzGMZXuJJzIcVheV/QHoqp5x0JcJMN0eoCnk+63luKINQAfLwRrLMzEgy5I2rUQ==" saltValue="XZfjZDl+zyvUkJRhY1o9UQ==" spinCount="100000" sheet="1" formatCells="0"/>
  <mergeCells count="5">
    <mergeCell ref="C1:E1"/>
    <mergeCell ref="C2:E2"/>
    <mergeCell ref="C3:E3"/>
    <mergeCell ref="C4:E4"/>
    <mergeCell ref="C5:E5"/>
  </mergeCells>
  <conditionalFormatting sqref="A12:D12 G12:I12 A13:F13 H13:I13 E14:I14 B14:D96 A14:A144 E15:F15 H15:I17 E17:G17 E18:I36 E37:F37 H37:I37 E38:I39 G40:I40 E41:I41 E42:F42 H42:I42 E43:I43 E44:F44 H44:I48 E46:F46 E48:F48 E49:I51 E52:F59 H52:I82 E61:F79 E80 E81:F82 G83:I84 E85:F87 E95:F95 E99:I99 B99:D106 E100:F100 H100:I105 B123:C127 I123:I127 B130:C131 H130:I131 B135:C135 H135:I135">
    <cfRule type="cellIs" dxfId="8" priority="13" operator="equal">
      <formula>85000.5</formula>
    </cfRule>
  </conditionalFormatting>
  <conditionalFormatting sqref="B132:B134 I132:I134 I137:I144">
    <cfRule type="cellIs" dxfId="7" priority="12" operator="equal">
      <formula>85000.5</formula>
    </cfRule>
  </conditionalFormatting>
  <conditionalFormatting sqref="B97:F98">
    <cfRule type="cellIs" dxfId="6" priority="6" operator="equal">
      <formula>85000.5</formula>
    </cfRule>
  </conditionalFormatting>
  <conditionalFormatting sqref="D122">
    <cfRule type="cellIs" dxfId="5" priority="9" operator="equal">
      <formula>85000.5</formula>
    </cfRule>
  </conditionalFormatting>
  <conditionalFormatting sqref="G58">
    <cfRule type="cellIs" dxfId="4" priority="1" operator="equal">
      <formula>85000.5</formula>
    </cfRule>
  </conditionalFormatting>
  <conditionalFormatting sqref="G88:G95">
    <cfRule type="cellIs" dxfId="3" priority="2" operator="equal">
      <formula>85000.5</formula>
    </cfRule>
  </conditionalFormatting>
  <conditionalFormatting sqref="G101:G110">
    <cfRule type="cellIs" dxfId="2" priority="5" operator="equal">
      <formula>85000.5</formula>
    </cfRule>
  </conditionalFormatting>
  <conditionalFormatting sqref="G129:G135">
    <cfRule type="cellIs" dxfId="1" priority="4" operator="equal">
      <formula>85000.5</formula>
    </cfRule>
  </conditionalFormatting>
  <conditionalFormatting sqref="H85:I98">
    <cfRule type="cellIs" dxfId="0" priority="8" operator="equal">
      <formula>85000.5</formula>
    </cfRule>
  </conditionalFormatting>
  <dataValidations disablePrompts="1" count="4">
    <dataValidation type="list" allowBlank="1" showInputMessage="1" showErrorMessage="1" sqref="O12:O144" xr:uid="{8BC3ECE7-6043-4A24-8A1C-32D5A45CA011}">
      <formula1>$O$8:$O$9</formula1>
    </dataValidation>
    <dataValidation type="list" allowBlank="1" showInputMessage="1" showErrorMessage="1" sqref="V12:V144 AD12:AD144 Z12:Z144" xr:uid="{D308FB74-00F7-4BB9-B38A-4A58CF2AAF89}">
      <formula1>$O$7:$O$10</formula1>
    </dataValidation>
    <dataValidation type="list" allowBlank="1" showInputMessage="1" showErrorMessage="1" sqref="AB12:AB144" xr:uid="{7EB36A0E-00EB-433C-9603-10090CA66350}">
      <formula1>$O$8:$O$10</formula1>
    </dataValidation>
    <dataValidation type="list" allowBlank="1" showInputMessage="1" showErrorMessage="1" sqref="R12:R144" xr:uid="{1F59EAD1-9B4C-43E4-B062-0B269BB7154A}">
      <formula1>$R$8:$R$10</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ARTICULOS DE OF. ASEO Y CAFET.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MSOfficeHUN</dc:creator>
  <cp:lastModifiedBy>MSOfficeHUN</cp:lastModifiedBy>
  <dcterms:created xsi:type="dcterms:W3CDTF">2026-02-12T19:44:07Z</dcterms:created>
  <dcterms:modified xsi:type="dcterms:W3CDTF">2026-05-05T22:51:48Z</dcterms:modified>
</cp:coreProperties>
</file>